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5144" windowHeight="4032" tabRatio="891"/>
  </bookViews>
  <sheets>
    <sheet name="【1-5,4-5】申請者情報" sheetId="22" r:id="rId1"/>
    <sheet name="申請者情報リスト" sheetId="24" state="hidden" r:id="rId2"/>
    <sheet name="×【第１号様式の４】省エネ改修内訳" sheetId="7" state="hidden" r:id="rId3"/>
    <sheet name="×【第１号様式の４】省エネ改修（部分改修）" sheetId="8" state="hidden" r:id="rId4"/>
    <sheet name="×【第18号様式の４の１】省エネ改修（全体改修）" sheetId="15" state="hidden" r:id="rId5"/>
    <sheet name="×【第18号様式の４の２】省エネ改修（部分改修）" sheetId="16" state="hidden" r:id="rId6"/>
    <sheet name="×（参考様式）費用等明細" sheetId="12" state="hidden" r:id="rId7"/>
  </sheets>
  <definedNames>
    <definedName name="A.農業・林業">申請者情報リスト!$A$2:$A$3</definedName>
    <definedName name="B.漁業">申請者情報リスト!$B$2:$B$3</definedName>
    <definedName name="C.鉱業・採石業・砂利採取業">申請者情報リスト!$C$2</definedName>
    <definedName name="D.建設業">申請者情報リスト!$D$2:$D$4</definedName>
    <definedName name="E.製造業">申請者情報リスト!$E$2:$E$25</definedName>
    <definedName name="F.電気・ガス・熱供給・水道業">申請者情報リスト!$F$2:$F$5</definedName>
    <definedName name="G.情報通信業">申請者情報リスト!$G$2:$G$6</definedName>
    <definedName name="H.運輸業・郵便業">申請者情報リスト!$H$2:$H$9</definedName>
    <definedName name="I.卸売業・小売業">申請者情報リスト!$I$2:$I$13</definedName>
    <definedName name="J.金融業・保険業">申請者情報リスト!$J$2:$J$7</definedName>
    <definedName name="K.不動産業・物品賃貸業">申請者情報リスト!$K$2:$K$4</definedName>
    <definedName name="L.学術研究・専門技術サービス業">申請者情報リスト!$L$2:$L$5</definedName>
    <definedName name="M.宿泊業・飲食サービス業">申請者情報リスト!$M$2:$M$4</definedName>
    <definedName name="N.生活関連サービス業・娯楽業">申請者情報リスト!$N$2:$N$4</definedName>
    <definedName name="O.教育・学習支援業">申請者情報リスト!$O$2:$O$3</definedName>
    <definedName name="P.医療・福祉">申請者情報リスト!$P$2:$P$4</definedName>
    <definedName name="_xlnm.Print_Area" localSheetId="0">'【1-5,4-5】申請者情報'!$A$1:$F$24</definedName>
    <definedName name="_xlnm.Print_Area" localSheetId="4">'×【第18号様式の４の１】省エネ改修（全体改修）'!$A$1:$Q$52</definedName>
    <definedName name="_xlnm.Print_Area" localSheetId="5">'×【第18号様式の４の２】省エネ改修（部分改修）'!$A$1:$O$44</definedName>
    <definedName name="_xlnm.Print_Area" localSheetId="3">'×【第１号様式の４】省エネ改修（部分改修）'!$A$1:$O$44</definedName>
    <definedName name="_xlnm.Print_Area" localSheetId="2">×【第１号様式の４】省エネ改修内訳!$A$1:$H$30</definedName>
    <definedName name="Q.複合サービス事業">申請者情報リスト!$Q$2:$Q$3</definedName>
    <definedName name="S.公務">申請者情報リスト!$S$2:$S$3</definedName>
    <definedName name="T.分類不能の産業">申請者情報リスト!$T$2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7" i="7" l="1"/>
  <c r="F23" i="7"/>
  <c r="F11" i="7"/>
  <c r="N24" i="8"/>
  <c r="F24" i="7" l="1"/>
  <c r="F25" i="7" s="1"/>
  <c r="F29" i="7" s="1"/>
  <c r="N42" i="16" l="1"/>
  <c r="N41" i="16"/>
  <c r="P37" i="16"/>
  <c r="N37" i="16"/>
  <c r="U36" i="16"/>
  <c r="P36" i="16"/>
  <c r="P38" i="16" s="1"/>
  <c r="P39" i="16" s="1"/>
  <c r="N35" i="16"/>
  <c r="T32" i="16"/>
  <c r="S32" i="16"/>
  <c r="N31" i="16"/>
  <c r="I30" i="16"/>
  <c r="L30" i="16" s="1"/>
  <c r="S29" i="16"/>
  <c r="S28" i="16"/>
  <c r="L27" i="16"/>
  <c r="I27" i="16"/>
  <c r="S27" i="16" s="1"/>
  <c r="I26" i="16"/>
  <c r="L26" i="16" s="1"/>
  <c r="S26" i="16" s="1"/>
  <c r="L25" i="16"/>
  <c r="L31" i="16" s="1"/>
  <c r="I25" i="16"/>
  <c r="S25" i="16" s="1"/>
  <c r="N24" i="16"/>
  <c r="I23" i="16"/>
  <c r="L23" i="16" s="1"/>
  <c r="L22" i="16"/>
  <c r="I22" i="16"/>
  <c r="S22" i="16" s="1"/>
  <c r="L21" i="16"/>
  <c r="I21" i="16"/>
  <c r="S21" i="16" s="1"/>
  <c r="L20" i="16"/>
  <c r="I20" i="16"/>
  <c r="S20" i="16" s="1"/>
  <c r="L19" i="16"/>
  <c r="I19" i="16"/>
  <c r="S19" i="16" s="1"/>
  <c r="L18" i="16"/>
  <c r="I18" i="16"/>
  <c r="S18" i="16" s="1"/>
  <c r="J17" i="16"/>
  <c r="L17" i="16" s="1"/>
  <c r="L16" i="16"/>
  <c r="J16" i="16"/>
  <c r="S16" i="16" s="1"/>
  <c r="J15" i="16"/>
  <c r="L15" i="16" s="1"/>
  <c r="L14" i="16"/>
  <c r="J14" i="16"/>
  <c r="S14" i="16" s="1"/>
  <c r="J13" i="16"/>
  <c r="L13" i="16" s="1"/>
  <c r="L12" i="16"/>
  <c r="J12" i="16"/>
  <c r="S12" i="16" s="1"/>
  <c r="J11" i="16"/>
  <c r="L11" i="16" s="1"/>
  <c r="L10" i="16"/>
  <c r="J10" i="16"/>
  <c r="S10" i="16" s="1"/>
  <c r="J9" i="16"/>
  <c r="L9" i="16" s="1"/>
  <c r="L8" i="16"/>
  <c r="J8" i="16"/>
  <c r="S8" i="16" s="1"/>
  <c r="J7" i="16"/>
  <c r="L7" i="16" s="1"/>
  <c r="L24" i="16" s="1"/>
  <c r="P50" i="15"/>
  <c r="N50" i="15"/>
  <c r="P49" i="15"/>
  <c r="N49" i="15"/>
  <c r="P47" i="15"/>
  <c r="N47" i="15"/>
  <c r="P46" i="15"/>
  <c r="N46" i="15"/>
  <c r="P39" i="15"/>
  <c r="U38" i="15"/>
  <c r="P38" i="15"/>
  <c r="P40" i="15" s="1"/>
  <c r="P41" i="15" s="1"/>
  <c r="P37" i="15"/>
  <c r="N37" i="15"/>
  <c r="U36" i="15"/>
  <c r="V36" i="15" s="1"/>
  <c r="U35" i="15"/>
  <c r="V35" i="15" s="1"/>
  <c r="U32" i="15"/>
  <c r="V32" i="15" s="1"/>
  <c r="P31" i="15"/>
  <c r="N31" i="15"/>
  <c r="I30" i="15"/>
  <c r="L30" i="15" s="1"/>
  <c r="U29" i="15"/>
  <c r="U28" i="15"/>
  <c r="L27" i="15"/>
  <c r="I27" i="15"/>
  <c r="U27" i="15" s="1"/>
  <c r="I26" i="15"/>
  <c r="L26" i="15" s="1"/>
  <c r="L25" i="15"/>
  <c r="I25" i="15"/>
  <c r="U25" i="15" s="1"/>
  <c r="N24" i="15"/>
  <c r="V38" i="15" s="1"/>
  <c r="I23" i="15"/>
  <c r="P22" i="15"/>
  <c r="L22" i="15"/>
  <c r="I22" i="15"/>
  <c r="U22" i="15" s="1"/>
  <c r="P21" i="15"/>
  <c r="L21" i="15"/>
  <c r="I21" i="15"/>
  <c r="U21" i="15" s="1"/>
  <c r="P20" i="15"/>
  <c r="L20" i="15"/>
  <c r="I20" i="15"/>
  <c r="U20" i="15" s="1"/>
  <c r="P19" i="15"/>
  <c r="L19" i="15"/>
  <c r="I19" i="15"/>
  <c r="U19" i="15" s="1"/>
  <c r="P18" i="15"/>
  <c r="L18" i="15"/>
  <c r="I18" i="15"/>
  <c r="U18" i="15" s="1"/>
  <c r="J17" i="15"/>
  <c r="J16" i="15"/>
  <c r="J15" i="15"/>
  <c r="J14" i="15"/>
  <c r="J13" i="15"/>
  <c r="J12" i="15"/>
  <c r="J11" i="15"/>
  <c r="J10" i="15"/>
  <c r="J9" i="15"/>
  <c r="J8" i="15"/>
  <c r="J7" i="15"/>
  <c r="N36" i="16" l="1"/>
  <c r="N38" i="16" s="1"/>
  <c r="N39" i="16" s="1"/>
  <c r="S23" i="16"/>
  <c r="S30" i="16"/>
  <c r="S7" i="16"/>
  <c r="S9" i="16"/>
  <c r="S11" i="16"/>
  <c r="S13" i="16"/>
  <c r="S15" i="16"/>
  <c r="S17" i="16"/>
  <c r="U9" i="15"/>
  <c r="U13" i="15"/>
  <c r="U17" i="15"/>
  <c r="L31" i="15"/>
  <c r="N39" i="15" s="1"/>
  <c r="U26" i="15"/>
  <c r="U30" i="15"/>
  <c r="L7" i="15"/>
  <c r="L8" i="15"/>
  <c r="U8" i="15" s="1"/>
  <c r="L9" i="15"/>
  <c r="P9" i="15" s="1"/>
  <c r="L10" i="15"/>
  <c r="U10" i="15" s="1"/>
  <c r="L11" i="15"/>
  <c r="U11" i="15" s="1"/>
  <c r="L12" i="15"/>
  <c r="U12" i="15" s="1"/>
  <c r="L13" i="15"/>
  <c r="P13" i="15" s="1"/>
  <c r="L14" i="15"/>
  <c r="U14" i="15" s="1"/>
  <c r="L15" i="15"/>
  <c r="U15" i="15" s="1"/>
  <c r="L16" i="15"/>
  <c r="U16" i="15" s="1"/>
  <c r="L17" i="15"/>
  <c r="P17" i="15" s="1"/>
  <c r="L23" i="15"/>
  <c r="U23" i="15" s="1"/>
  <c r="N42" i="8"/>
  <c r="P23" i="15" l="1"/>
  <c r="P16" i="15"/>
  <c r="P14" i="15"/>
  <c r="P12" i="15"/>
  <c r="P10" i="15"/>
  <c r="P8" i="15"/>
  <c r="L24" i="15"/>
  <c r="N38" i="15" s="1"/>
  <c r="N40" i="15" s="1"/>
  <c r="N41" i="15" s="1"/>
  <c r="P15" i="15"/>
  <c r="P11" i="15"/>
  <c r="P7" i="15"/>
  <c r="P24" i="15" s="1"/>
  <c r="U7" i="15"/>
  <c r="P37" i="8"/>
  <c r="V36" i="8"/>
  <c r="P36" i="8"/>
  <c r="P38" i="8" s="1"/>
  <c r="P39" i="8" s="1"/>
  <c r="N35" i="8"/>
  <c r="N37" i="8" s="1"/>
  <c r="S32" i="8"/>
  <c r="T32" i="8" s="1"/>
  <c r="N31" i="8"/>
  <c r="I30" i="8"/>
  <c r="L30" i="8" s="1"/>
  <c r="S29" i="8"/>
  <c r="S28" i="8"/>
  <c r="I27" i="8"/>
  <c r="L27" i="8" s="1"/>
  <c r="I26" i="8"/>
  <c r="L26" i="8" s="1"/>
  <c r="I25" i="8"/>
  <c r="I23" i="8"/>
  <c r="L22" i="8"/>
  <c r="I22" i="8"/>
  <c r="U36" i="8" s="1"/>
  <c r="L21" i="8"/>
  <c r="I21" i="8"/>
  <c r="L20" i="8"/>
  <c r="I20" i="8"/>
  <c r="L19" i="8"/>
  <c r="I19" i="8"/>
  <c r="L18" i="8"/>
  <c r="I18" i="8"/>
  <c r="J17" i="8"/>
  <c r="J16" i="8"/>
  <c r="J15" i="8"/>
  <c r="J14" i="8"/>
  <c r="J13" i="8"/>
  <c r="J12" i="8"/>
  <c r="J11" i="8"/>
  <c r="J10" i="8"/>
  <c r="J9" i="8"/>
  <c r="J8" i="8"/>
  <c r="J7" i="8"/>
  <c r="S44" i="15" l="1"/>
  <c r="S43" i="15"/>
  <c r="S18" i="8"/>
  <c r="S19" i="8"/>
  <c r="S20" i="8"/>
  <c r="S21" i="8"/>
  <c r="S22" i="8"/>
  <c r="L25" i="8"/>
  <c r="S25" i="8" s="1"/>
  <c r="S27" i="8"/>
  <c r="L31" i="8"/>
  <c r="S26" i="8"/>
  <c r="S30" i="8"/>
  <c r="L7" i="8"/>
  <c r="L8" i="8"/>
  <c r="S8" i="8" s="1"/>
  <c r="L9" i="8"/>
  <c r="S9" i="8" s="1"/>
  <c r="L10" i="8"/>
  <c r="S10" i="8" s="1"/>
  <c r="L11" i="8"/>
  <c r="S11" i="8" s="1"/>
  <c r="L12" i="8"/>
  <c r="S12" i="8" s="1"/>
  <c r="L13" i="8"/>
  <c r="S13" i="8" s="1"/>
  <c r="L14" i="8"/>
  <c r="S14" i="8" s="1"/>
  <c r="L15" i="8"/>
  <c r="S15" i="8" s="1"/>
  <c r="L16" i="8"/>
  <c r="S16" i="8" s="1"/>
  <c r="L17" i="8"/>
  <c r="S17" i="8" s="1"/>
  <c r="L23" i="8"/>
  <c r="S23" i="8" s="1"/>
  <c r="L24" i="8" l="1"/>
  <c r="N36" i="8" s="1"/>
  <c r="N38" i="8" s="1"/>
  <c r="N39" i="8" s="1"/>
  <c r="S7" i="8"/>
  <c r="N41" i="8"/>
</calcChain>
</file>

<file path=xl/comments1.xml><?xml version="1.0" encoding="utf-8"?>
<comments xmlns="http://schemas.openxmlformats.org/spreadsheetml/2006/main">
  <authors>
    <author>作成者</author>
  </authors>
  <commentList>
    <comment ref="P37" authorId="0" shapeId="0">
      <text>
        <r>
          <rPr>
            <sz val="14"/>
            <color indexed="81"/>
            <rFont val="MS P ゴシック"/>
            <family val="3"/>
            <charset val="128"/>
          </rPr>
          <t>Ａ．断熱性能に関する改修工事の
実際の工事費の合計以下となること。</t>
        </r>
      </text>
    </comment>
  </commentList>
</comments>
</file>

<file path=xl/sharedStrings.xml><?xml version="1.0" encoding="utf-8"?>
<sst xmlns="http://schemas.openxmlformats.org/spreadsheetml/2006/main" count="848" uniqueCount="300">
  <si>
    <t>メーカー名</t>
    <rPh sb="4" eb="5">
      <t>メイ</t>
    </rPh>
    <phoneticPr fontId="4"/>
  </si>
  <si>
    <t>数量</t>
  </si>
  <si>
    <t>窓</t>
  </si>
  <si>
    <t>ガラス交換</t>
    <phoneticPr fontId="7"/>
  </si>
  <si>
    <t>大</t>
  </si>
  <si>
    <t>箇所</t>
  </si>
  <si>
    <t>円</t>
  </si>
  <si>
    <t>中</t>
  </si>
  <si>
    <t>小</t>
  </si>
  <si>
    <t>枚</t>
  </si>
  <si>
    <t>ドア</t>
  </si>
  <si>
    <t>玄関ドア等の交換</t>
  </si>
  <si>
    <t>円</t>
    <phoneticPr fontId="7"/>
  </si>
  <si>
    <t>マンション</t>
    <phoneticPr fontId="7"/>
  </si>
  <si>
    <t>補助率</t>
    <rPh sb="0" eb="3">
      <t>ホジョリツ</t>
    </rPh>
    <phoneticPr fontId="7"/>
  </si>
  <si>
    <t xml:space="preserve"> 補助対象工事</t>
    <phoneticPr fontId="7"/>
  </si>
  <si>
    <t>モデル工事費</t>
    <rPh sb="3" eb="6">
      <t>コウジヒ</t>
    </rPh>
    <phoneticPr fontId="7"/>
  </si>
  <si>
    <t>実際の工事費</t>
    <rPh sb="0" eb="2">
      <t>ジッサイ</t>
    </rPh>
    <rPh sb="3" eb="5">
      <t>コウジ</t>
    </rPh>
    <rPh sb="5" eb="6">
      <t>ヒ</t>
    </rPh>
    <phoneticPr fontId="7"/>
  </si>
  <si>
    <t>Ａ．断熱性能に関する改修工事</t>
    <phoneticPr fontId="7"/>
  </si>
  <si>
    <t>既存開口部の断熱改修</t>
    <phoneticPr fontId="7"/>
  </si>
  <si>
    <t>外窓交換</t>
    <phoneticPr fontId="7"/>
  </si>
  <si>
    <t>円／箇所</t>
    <rPh sb="0" eb="1">
      <t>エン</t>
    </rPh>
    <rPh sb="2" eb="4">
      <t>カショ</t>
    </rPh>
    <phoneticPr fontId="7"/>
  </si>
  <si>
    <t>内窓設置</t>
    <phoneticPr fontId="7"/>
  </si>
  <si>
    <t>小</t>
    <phoneticPr fontId="7"/>
  </si>
  <si>
    <t>円／枚</t>
    <rPh sb="0" eb="1">
      <t>エン</t>
    </rPh>
    <rPh sb="2" eb="3">
      <t>マイ</t>
    </rPh>
    <phoneticPr fontId="7"/>
  </si>
  <si>
    <t>外壁</t>
    <rPh sb="0" eb="2">
      <t>ガイヘキ</t>
    </rPh>
    <phoneticPr fontId="7"/>
  </si>
  <si>
    <t>A-C</t>
    <phoneticPr fontId="7"/>
  </si>
  <si>
    <t xml:space="preserve">円／㎥  </t>
    <phoneticPr fontId="7"/>
  </si>
  <si>
    <t>㎥</t>
    <phoneticPr fontId="7"/>
  </si>
  <si>
    <t>戸建</t>
    <rPh sb="0" eb="2">
      <t>コダテ</t>
    </rPh>
    <phoneticPr fontId="7"/>
  </si>
  <si>
    <t>D-F</t>
    <phoneticPr fontId="7"/>
  </si>
  <si>
    <t>屋根・天井</t>
    <rPh sb="0" eb="2">
      <t>ヤネ</t>
    </rPh>
    <rPh sb="3" eb="5">
      <t>テンジョウ</t>
    </rPh>
    <phoneticPr fontId="7"/>
  </si>
  <si>
    <t>床</t>
    <rPh sb="0" eb="1">
      <t>ユカ</t>
    </rPh>
    <phoneticPr fontId="7"/>
  </si>
  <si>
    <t>Ｂ．設備改修工事等</t>
    <phoneticPr fontId="7"/>
  </si>
  <si>
    <t>Ｂ－1．
設備の高効率化工事</t>
    <phoneticPr fontId="7"/>
  </si>
  <si>
    <t>太陽熱利用システム</t>
    <phoneticPr fontId="7"/>
  </si>
  <si>
    <t>円／戸</t>
    <rPh sb="0" eb="1">
      <t>エン</t>
    </rPh>
    <rPh sb="2" eb="3">
      <t>コ</t>
    </rPh>
    <phoneticPr fontId="7"/>
  </si>
  <si>
    <t>－</t>
    <phoneticPr fontId="7"/>
  </si>
  <si>
    <t>高断熱浴槽</t>
    <rPh sb="0" eb="5">
      <t>コウダンネツヨクソウ</t>
    </rPh>
    <phoneticPr fontId="7"/>
  </si>
  <si>
    <t>円／戸</t>
    <rPh sb="0" eb="1">
      <t>エン</t>
    </rPh>
    <phoneticPr fontId="7"/>
  </si>
  <si>
    <r>
      <t>高効率給湯器
（</t>
    </r>
    <r>
      <rPr>
        <sz val="9"/>
        <color theme="1"/>
        <rFont val="ＭＳ Ｐゴシック"/>
        <family val="3"/>
        <charset val="128"/>
      </rPr>
      <t>電気ﾋｰﾄﾎﾟﾝﾌﾟ給湯器
　潜熱回収型ｶﾞｽ給湯器
　潜熱回収型石油給湯器
　ﾋｰﾄﾎﾟﾝﾌﾟ・ｶﾞｽ瞬間式
　　併用型給湯器）</t>
    </r>
    <phoneticPr fontId="7"/>
  </si>
  <si>
    <t>円／戸</t>
    <phoneticPr fontId="7"/>
  </si>
  <si>
    <t>節湯水栓</t>
    <phoneticPr fontId="7"/>
  </si>
  <si>
    <t xml:space="preserve">円／台 </t>
    <rPh sb="0" eb="1">
      <t>エン</t>
    </rPh>
    <rPh sb="2" eb="3">
      <t>ダイ</t>
    </rPh>
    <phoneticPr fontId="7"/>
  </si>
  <si>
    <t>台</t>
    <rPh sb="0" eb="1">
      <t>ダイ</t>
    </rPh>
    <phoneticPr fontId="7"/>
  </si>
  <si>
    <t>小さい方</t>
    <rPh sb="0" eb="1">
      <t>チイ</t>
    </rPh>
    <rPh sb="3" eb="4">
      <t>ホウ</t>
    </rPh>
    <phoneticPr fontId="7"/>
  </si>
  <si>
    <t>Ｂ－２．
設備の高効率化工事</t>
    <phoneticPr fontId="7"/>
  </si>
  <si>
    <t>家庭用ｺｰｼﾞｪﾈﾚｰｼｮﾝ
設備</t>
    <phoneticPr fontId="7"/>
  </si>
  <si>
    <t>（複数の見積もりによること）</t>
    <rPh sb="1" eb="3">
      <t>フクスウ</t>
    </rPh>
    <rPh sb="4" eb="6">
      <t>ミツ</t>
    </rPh>
    <phoneticPr fontId="7"/>
  </si>
  <si>
    <t>補助対象工事費の小計（①）</t>
    <rPh sb="8" eb="10">
      <t>ショウケイ</t>
    </rPh>
    <phoneticPr fontId="7"/>
  </si>
  <si>
    <t>Ａにかかる「モデル工事費」又は「実際の工事費」の合計のうち、いずれか低い額</t>
    <rPh sb="13" eb="14">
      <t>マタ</t>
    </rPh>
    <rPh sb="16" eb="18">
      <t>ジッサイ</t>
    </rPh>
    <rPh sb="19" eb="22">
      <t>コウジヒ</t>
    </rPh>
    <rPh sb="36" eb="37">
      <t>ガク</t>
    </rPh>
    <phoneticPr fontId="7"/>
  </si>
  <si>
    <t>A+B1</t>
    <phoneticPr fontId="7"/>
  </si>
  <si>
    <t>補助対象工事費の小計（②）</t>
    <rPh sb="8" eb="10">
      <t>ショウケイ</t>
    </rPh>
    <phoneticPr fontId="7"/>
  </si>
  <si>
    <t>共同住宅の住戸の床面積</t>
    <rPh sb="0" eb="2">
      <t>キョウドウ</t>
    </rPh>
    <rPh sb="2" eb="4">
      <t>ジュウタク</t>
    </rPh>
    <rPh sb="5" eb="7">
      <t>ジュウコ</t>
    </rPh>
    <rPh sb="8" eb="11">
      <t>ユカメンセキ</t>
    </rPh>
    <phoneticPr fontId="7"/>
  </si>
  <si>
    <t>【一戸建ての住宅】</t>
    <rPh sb="1" eb="3">
      <t>イッコ</t>
    </rPh>
    <rPh sb="3" eb="4">
      <t>ダ</t>
    </rPh>
    <rPh sb="6" eb="8">
      <t>ジュウタク</t>
    </rPh>
    <phoneticPr fontId="7"/>
  </si>
  <si>
    <t>全体改修であって、ZEH基準に相当するもの</t>
    <rPh sb="0" eb="2">
      <t>ゼンタイ</t>
    </rPh>
    <rPh sb="2" eb="4">
      <t>カイシュウ</t>
    </rPh>
    <rPh sb="12" eb="14">
      <t>キジュン</t>
    </rPh>
    <rPh sb="15" eb="17">
      <t>ソウトウ</t>
    </rPh>
    <phoneticPr fontId="7"/>
  </si>
  <si>
    <t>住戸の床面積</t>
    <rPh sb="0" eb="2">
      <t>ジュウコ</t>
    </rPh>
    <rPh sb="3" eb="6">
      <t>ユカメンセキ</t>
    </rPh>
    <phoneticPr fontId="7"/>
  </si>
  <si>
    <t>【マンション】</t>
    <phoneticPr fontId="7"/>
  </si>
  <si>
    <r>
      <t xml:space="preserve">住戸の全体改修であって、ZEH基準に相当するもの
</t>
    </r>
    <r>
      <rPr>
        <sz val="8"/>
        <color theme="1"/>
        <rFont val="ＭＳ Ｐゴシック"/>
        <family val="3"/>
        <charset val="128"/>
      </rPr>
      <t>（改修に係る床面積に7,400円/㎡を乗じて得た額）</t>
    </r>
    <rPh sb="0" eb="2">
      <t>ジュウコ</t>
    </rPh>
    <rPh sb="3" eb="5">
      <t>ゼンタイ</t>
    </rPh>
    <rPh sb="5" eb="7">
      <t>カイシュウ</t>
    </rPh>
    <rPh sb="15" eb="17">
      <t>キジュン</t>
    </rPh>
    <rPh sb="18" eb="20">
      <t>ソウトウ</t>
    </rPh>
    <rPh sb="26" eb="28">
      <t>カイシュウ</t>
    </rPh>
    <rPh sb="29" eb="30">
      <t>カカ</t>
    </rPh>
    <rPh sb="31" eb="34">
      <t>ユカメンセキ</t>
    </rPh>
    <rPh sb="40" eb="41">
      <t>エン</t>
    </rPh>
    <rPh sb="44" eb="45">
      <t>ジョウ</t>
    </rPh>
    <rPh sb="47" eb="48">
      <t>エ</t>
    </rPh>
    <rPh sb="49" eb="50">
      <t>ガク</t>
    </rPh>
    <phoneticPr fontId="7"/>
  </si>
  <si>
    <t>一戸建ての住宅</t>
    <phoneticPr fontId="4"/>
  </si>
  <si>
    <t>改修に係る室の床面積</t>
    <rPh sb="0" eb="2">
      <t>カイシュウ</t>
    </rPh>
    <rPh sb="3" eb="4">
      <t>カカ</t>
    </rPh>
    <rPh sb="5" eb="6">
      <t>シツ</t>
    </rPh>
    <rPh sb="7" eb="10">
      <t>ユカメンセキ</t>
    </rPh>
    <phoneticPr fontId="7"/>
  </si>
  <si>
    <r>
      <t xml:space="preserve">マンション
</t>
    </r>
    <r>
      <rPr>
        <sz val="8"/>
        <color theme="1"/>
        <rFont val="ＭＳ Ｐゴシック"/>
        <family val="3"/>
        <charset val="128"/>
      </rPr>
      <t>（改修に係る床面積に5,600円/㎡を乗じて得た額）</t>
    </r>
    <rPh sb="7" eb="9">
      <t>カイシュウ</t>
    </rPh>
    <rPh sb="10" eb="11">
      <t>カカ</t>
    </rPh>
    <rPh sb="12" eb="15">
      <t>ユカメンセキ</t>
    </rPh>
    <rPh sb="21" eb="22">
      <t>エン</t>
    </rPh>
    <rPh sb="25" eb="26">
      <t>ジョウ</t>
    </rPh>
    <rPh sb="28" eb="29">
      <t>エ</t>
    </rPh>
    <rPh sb="30" eb="31">
      <t>ガク</t>
    </rPh>
    <phoneticPr fontId="7"/>
  </si>
  <si>
    <t>蓄電池</t>
    <phoneticPr fontId="4"/>
  </si>
  <si>
    <t>LED照明</t>
    <phoneticPr fontId="4"/>
  </si>
  <si>
    <t>（その他の設備の高効率化のための工事がある場合）</t>
    <rPh sb="3" eb="4">
      <t>タ</t>
    </rPh>
    <rPh sb="5" eb="7">
      <t>セツビ</t>
    </rPh>
    <rPh sb="8" eb="12">
      <t>コウコウリツカ</t>
    </rPh>
    <rPh sb="16" eb="18">
      <t>コウジ</t>
    </rPh>
    <rPh sb="21" eb="23">
      <t>バアイ</t>
    </rPh>
    <phoneticPr fontId="4"/>
  </si>
  <si>
    <t>（その他の設備の高効率化のための工事がある場合）</t>
    <phoneticPr fontId="4"/>
  </si>
  <si>
    <t>全体改修であって省エネ基準に相当するもの</t>
    <rPh sb="0" eb="2">
      <t>ゼンタイ</t>
    </rPh>
    <rPh sb="2" eb="4">
      <t>カイシュウ</t>
    </rPh>
    <rPh sb="8" eb="9">
      <t>ショウ</t>
    </rPh>
    <rPh sb="11" eb="13">
      <t>キジュン</t>
    </rPh>
    <rPh sb="14" eb="16">
      <t>ソウトウ</t>
    </rPh>
    <phoneticPr fontId="7"/>
  </si>
  <si>
    <r>
      <t xml:space="preserve">住戸の全体改修であって、ZEH基準に相当するもの
</t>
    </r>
    <r>
      <rPr>
        <sz val="8"/>
        <color theme="1"/>
        <rFont val="ＭＳ Ｐゴシック"/>
        <family val="3"/>
        <charset val="128"/>
      </rPr>
      <t>（住戸の床面積に5,000円/㎡を乗じて得た額）</t>
    </r>
    <rPh sb="0" eb="2">
      <t>ジュウコ</t>
    </rPh>
    <rPh sb="3" eb="5">
      <t>ゼンタイ</t>
    </rPh>
    <rPh sb="5" eb="7">
      <t>カイシュウ</t>
    </rPh>
    <rPh sb="15" eb="17">
      <t>キジュン</t>
    </rPh>
    <rPh sb="18" eb="20">
      <t>ソウトウ</t>
    </rPh>
    <rPh sb="26" eb="28">
      <t>ジュウコ</t>
    </rPh>
    <rPh sb="29" eb="32">
      <t>ユカメンセキ</t>
    </rPh>
    <rPh sb="38" eb="39">
      <t>エン</t>
    </rPh>
    <rPh sb="42" eb="43">
      <t>ジョウ</t>
    </rPh>
    <rPh sb="45" eb="46">
      <t>エ</t>
    </rPh>
    <rPh sb="47" eb="48">
      <t>ガク</t>
    </rPh>
    <phoneticPr fontId="7"/>
  </si>
  <si>
    <r>
      <t xml:space="preserve">住戸の全体改修であって、省エネ基準に相当するもの
</t>
    </r>
    <r>
      <rPr>
        <sz val="8"/>
        <color theme="1"/>
        <rFont val="ＭＳ Ｐゴシック"/>
        <family val="3"/>
        <charset val="128"/>
      </rPr>
      <t>（住戸の床面積に3,800円/㎡を乗じて得た額）</t>
    </r>
    <rPh sb="0" eb="2">
      <t>ジュウコ</t>
    </rPh>
    <rPh sb="3" eb="5">
      <t>ゼンタイ</t>
    </rPh>
    <rPh sb="5" eb="7">
      <t>カイシュウ</t>
    </rPh>
    <rPh sb="12" eb="13">
      <t>ショウ</t>
    </rPh>
    <rPh sb="15" eb="17">
      <t>キジュン</t>
    </rPh>
    <rPh sb="18" eb="20">
      <t>ソウトウ</t>
    </rPh>
    <rPh sb="26" eb="28">
      <t>ジュウコ</t>
    </rPh>
    <rPh sb="29" eb="32">
      <t>ユカメンセキ</t>
    </rPh>
    <rPh sb="38" eb="39">
      <t>エン</t>
    </rPh>
    <rPh sb="42" eb="43">
      <t>ジョウ</t>
    </rPh>
    <rPh sb="45" eb="46">
      <t>エ</t>
    </rPh>
    <rPh sb="47" eb="48">
      <t>ガク</t>
    </rPh>
    <phoneticPr fontId="7"/>
  </si>
  <si>
    <r>
      <t xml:space="preserve">住戸の全体改修であって、省エネ基準に相当するもの
</t>
    </r>
    <r>
      <rPr>
        <sz val="8"/>
        <color theme="1"/>
        <rFont val="ＭＳ Ｐゴシック"/>
        <family val="3"/>
        <charset val="128"/>
      </rPr>
      <t>（改修に係る床面積に5,600円/㎡を乗じて得た額）</t>
    </r>
    <rPh sb="0" eb="2">
      <t>ジュウコ</t>
    </rPh>
    <rPh sb="3" eb="5">
      <t>ゼンタイ</t>
    </rPh>
    <rPh sb="5" eb="7">
      <t>カイシュウ</t>
    </rPh>
    <rPh sb="12" eb="13">
      <t>ショウ</t>
    </rPh>
    <rPh sb="15" eb="17">
      <t>キジュン</t>
    </rPh>
    <rPh sb="18" eb="20">
      <t>ソウトウ</t>
    </rPh>
    <rPh sb="26" eb="28">
      <t>カイシュウ</t>
    </rPh>
    <rPh sb="29" eb="30">
      <t>カカ</t>
    </rPh>
    <rPh sb="31" eb="34">
      <t>ユカメンセキ</t>
    </rPh>
    <rPh sb="40" eb="41">
      <t>エン</t>
    </rPh>
    <rPh sb="44" eb="45">
      <t>ジョウ</t>
    </rPh>
    <rPh sb="47" eb="48">
      <t>エ</t>
    </rPh>
    <rPh sb="49" eb="50">
      <t>ガク</t>
    </rPh>
    <phoneticPr fontId="7"/>
  </si>
  <si>
    <t>製品名・製品愛称</t>
    <phoneticPr fontId="4"/>
  </si>
  <si>
    <t>こどもみらい
住宅支援事業
製品型番</t>
    <rPh sb="7" eb="9">
      <t>ジュウタク</t>
    </rPh>
    <rPh sb="9" eb="11">
      <t>シエン</t>
    </rPh>
    <rPh sb="11" eb="13">
      <t>ジギョウ</t>
    </rPh>
    <phoneticPr fontId="4"/>
  </si>
  <si>
    <t>使用する製品</t>
    <rPh sb="0" eb="2">
      <t>シヨウ</t>
    </rPh>
    <rPh sb="4" eb="6">
      <t>セイヒン</t>
    </rPh>
    <phoneticPr fontId="4"/>
  </si>
  <si>
    <t>番号</t>
    <rPh sb="0" eb="2">
      <t>バンゴウ</t>
    </rPh>
    <phoneticPr fontId="4"/>
  </si>
  <si>
    <t>工事費
（材工共・諸経費・消費税等を含む）</t>
    <rPh sb="0" eb="3">
      <t>コウジヒ</t>
    </rPh>
    <rPh sb="5" eb="8">
      <t>ザイコウトモ</t>
    </rPh>
    <rPh sb="9" eb="12">
      <t>ショケイヒ</t>
    </rPh>
    <rPh sb="13" eb="16">
      <t>ショウヒゼイ</t>
    </rPh>
    <rPh sb="16" eb="17">
      <t>ナド</t>
    </rPh>
    <rPh sb="18" eb="19">
      <t>フク</t>
    </rPh>
    <phoneticPr fontId="4"/>
  </si>
  <si>
    <t>機器種別</t>
    <rPh sb="0" eb="2">
      <t>キキ</t>
    </rPh>
    <rPh sb="2" eb="4">
      <t>シュベツ</t>
    </rPh>
    <phoneticPr fontId="4"/>
  </si>
  <si>
    <t>こどもみらい登録の有無</t>
    <rPh sb="6" eb="8">
      <t>トウロク</t>
    </rPh>
    <rPh sb="9" eb="11">
      <t>ウム</t>
    </rPh>
    <phoneticPr fontId="4"/>
  </si>
  <si>
    <t>設備機器</t>
    <rPh sb="0" eb="2">
      <t>セツビ</t>
    </rPh>
    <rPh sb="2" eb="4">
      <t>キキ</t>
    </rPh>
    <phoneticPr fontId="4"/>
  </si>
  <si>
    <t>共同住宅等</t>
    <rPh sb="0" eb="2">
      <t>キョウドウ</t>
    </rPh>
    <rPh sb="2" eb="4">
      <t>ジュウタク</t>
    </rPh>
    <rPh sb="4" eb="5">
      <t>ナド</t>
    </rPh>
    <phoneticPr fontId="7"/>
  </si>
  <si>
    <t>住宅種別</t>
    <rPh sb="0" eb="2">
      <t>ジュウタク</t>
    </rPh>
    <rPh sb="2" eb="4">
      <t>シュベツ</t>
    </rPh>
    <phoneticPr fontId="7"/>
  </si>
  <si>
    <t>一戸建ての住宅</t>
    <rPh sb="0" eb="2">
      <t>イッコ</t>
    </rPh>
    <rPh sb="2" eb="3">
      <t>ダ</t>
    </rPh>
    <rPh sb="5" eb="7">
      <t>ジュウタク</t>
    </rPh>
    <phoneticPr fontId="7"/>
  </si>
  <si>
    <r>
      <t xml:space="preserve">
既存外壁、屋根・天井、床の断熱
</t>
    </r>
    <r>
      <rPr>
        <sz val="8"/>
        <color theme="1"/>
        <rFont val="ＭＳ Ｐゴシック"/>
        <family val="3"/>
        <charset val="128"/>
      </rPr>
      <t>※ 住宅種別を入力すると、住宅種別に応じたモデル工事費が示されます。
※ 使用する断熱材の区分に応じた欄に数量を記載してください。</t>
    </r>
    <rPh sb="1" eb="3">
      <t>キソン</t>
    </rPh>
    <rPh sb="6" eb="8">
      <t>ヤネ</t>
    </rPh>
    <rPh sb="9" eb="11">
      <t>テンジョウ</t>
    </rPh>
    <rPh sb="12" eb="13">
      <t>ユカ</t>
    </rPh>
    <rPh sb="19" eb="21">
      <t>ジュウタク</t>
    </rPh>
    <rPh sb="21" eb="23">
      <t>シュベツ</t>
    </rPh>
    <rPh sb="24" eb="26">
      <t>ニュウリョク</t>
    </rPh>
    <rPh sb="30" eb="32">
      <t>ジュウタク</t>
    </rPh>
    <rPh sb="32" eb="34">
      <t>シュベツ</t>
    </rPh>
    <rPh sb="35" eb="36">
      <t>オウ</t>
    </rPh>
    <rPh sb="41" eb="44">
      <t>コウジヒ</t>
    </rPh>
    <rPh sb="45" eb="46">
      <t>シメ</t>
    </rPh>
    <rPh sb="54" eb="56">
      <t>シヨウ</t>
    </rPh>
    <rPh sb="58" eb="61">
      <t>ダンネツザイ</t>
    </rPh>
    <rPh sb="62" eb="64">
      <t>クブン</t>
    </rPh>
    <rPh sb="65" eb="66">
      <t>オウ</t>
    </rPh>
    <rPh sb="68" eb="69">
      <t>ラン</t>
    </rPh>
    <rPh sb="70" eb="72">
      <t>スウリョウ</t>
    </rPh>
    <rPh sb="73" eb="75">
      <t>キサイ</t>
    </rPh>
    <phoneticPr fontId="7"/>
  </si>
  <si>
    <t>モデル工事による工事費</t>
    <rPh sb="3" eb="5">
      <t>コウジ</t>
    </rPh>
    <rPh sb="8" eb="10">
      <t>コウジ</t>
    </rPh>
    <rPh sb="10" eb="11">
      <t>ヒ</t>
    </rPh>
    <phoneticPr fontId="7"/>
  </si>
  <si>
    <t>A　の合計額</t>
    <rPh sb="3" eb="5">
      <t>ゴウケイ</t>
    </rPh>
    <rPh sb="5" eb="6">
      <t>ガク</t>
    </rPh>
    <phoneticPr fontId="4"/>
  </si>
  <si>
    <t>台</t>
    <rPh sb="0" eb="1">
      <t>ダイ</t>
    </rPh>
    <phoneticPr fontId="4"/>
  </si>
  <si>
    <t>Ｂ－1の合計額</t>
    <rPh sb="4" eb="6">
      <t>ゴウケイ</t>
    </rPh>
    <rPh sb="6" eb="7">
      <t>ガク</t>
    </rPh>
    <phoneticPr fontId="7"/>
  </si>
  <si>
    <t>式</t>
    <rPh sb="0" eb="1">
      <t>シキ</t>
    </rPh>
    <phoneticPr fontId="4"/>
  </si>
  <si>
    <t>Ｂ－２の合計額③</t>
    <rPh sb="4" eb="6">
      <t>ゴウケイ</t>
    </rPh>
    <rPh sb="6" eb="7">
      <t>ガク</t>
    </rPh>
    <phoneticPr fontId="7"/>
  </si>
  <si>
    <t>(Ｂ－１にかかる「モデル工事費」又は「実際の工事費」の合計のうち、いずれか低い額)＋③</t>
    <rPh sb="27" eb="29">
      <t>ゴウケイ</t>
    </rPh>
    <rPh sb="37" eb="38">
      <t>ヒク</t>
    </rPh>
    <rPh sb="39" eb="40">
      <t>ガク</t>
    </rPh>
    <phoneticPr fontId="7"/>
  </si>
  <si>
    <t>補助対象工事費の合計額（④）</t>
    <rPh sb="0" eb="4">
      <t>ホジョタイショウ</t>
    </rPh>
    <rPh sb="4" eb="7">
      <t>コウジヒ</t>
    </rPh>
    <rPh sb="8" eb="10">
      <t>ゴウケイ</t>
    </rPh>
    <rPh sb="10" eb="11">
      <t>ガク</t>
    </rPh>
    <phoneticPr fontId="7"/>
  </si>
  <si>
    <t>①＋②　（②が①より大きい場合にあっては、①×２）</t>
    <rPh sb="10" eb="11">
      <t>オオ</t>
    </rPh>
    <rPh sb="13" eb="15">
      <t>バアイ</t>
    </rPh>
    <phoneticPr fontId="7"/>
  </si>
  <si>
    <t>補助金額の算定（⑤）</t>
    <rPh sb="0" eb="2">
      <t>ホジョ</t>
    </rPh>
    <rPh sb="2" eb="4">
      <t>キンガク</t>
    </rPh>
    <rPh sb="5" eb="7">
      <t>サンテイ</t>
    </rPh>
    <phoneticPr fontId="7"/>
  </si>
  <si>
    <t>④×補助率（23％又は1/3）　　※千円未満切り捨て</t>
    <rPh sb="2" eb="5">
      <t>ホジョリツ</t>
    </rPh>
    <rPh sb="9" eb="10">
      <t>マタ</t>
    </rPh>
    <rPh sb="18" eb="22">
      <t>センエンミマン</t>
    </rPh>
    <rPh sb="22" eb="23">
      <t>キ</t>
    </rPh>
    <rPh sb="24" eb="25">
      <t>ス</t>
    </rPh>
    <phoneticPr fontId="7"/>
  </si>
  <si>
    <t>補助申請額（⑤、⑥のいずれか小さい額）</t>
    <phoneticPr fontId="7"/>
  </si>
  <si>
    <t xml:space="preserve">※　管理組合により複数住戸を同時申請する場合は、原則、住戸毎に作成してください。ただし、申請内容が同一の場合は、一枚で兼ねることができます。その場合にあっては、住戸名の欄に当該複数住戸名を全て記入してください。
※第12の規定による補助金交付変更申請の場合、変更の部分を下線付きとすること。
</t>
    <rPh sb="2" eb="4">
      <t>カンリ</t>
    </rPh>
    <rPh sb="4" eb="6">
      <t>クミアイ</t>
    </rPh>
    <rPh sb="9" eb="11">
      <t>フクスウ</t>
    </rPh>
    <rPh sb="11" eb="13">
      <t>ジュウコ</t>
    </rPh>
    <rPh sb="14" eb="16">
      <t>ドウジ</t>
    </rPh>
    <rPh sb="16" eb="18">
      <t>シンセイ</t>
    </rPh>
    <rPh sb="20" eb="22">
      <t>バアイ</t>
    </rPh>
    <rPh sb="24" eb="26">
      <t>ゲンソク</t>
    </rPh>
    <rPh sb="27" eb="29">
      <t>ジュウコ</t>
    </rPh>
    <rPh sb="29" eb="30">
      <t>ゴト</t>
    </rPh>
    <rPh sb="31" eb="33">
      <t>サクセイ</t>
    </rPh>
    <rPh sb="44" eb="46">
      <t>シンセイ</t>
    </rPh>
    <rPh sb="46" eb="48">
      <t>ナイヨウ</t>
    </rPh>
    <rPh sb="49" eb="51">
      <t>ドウイツ</t>
    </rPh>
    <rPh sb="52" eb="54">
      <t>バアイ</t>
    </rPh>
    <rPh sb="56" eb="58">
      <t>イチマイ</t>
    </rPh>
    <rPh sb="59" eb="60">
      <t>カ</t>
    </rPh>
    <rPh sb="72" eb="74">
      <t>バアイ</t>
    </rPh>
    <rPh sb="80" eb="82">
      <t>ジュウコ</t>
    </rPh>
    <rPh sb="82" eb="83">
      <t>メイ</t>
    </rPh>
    <rPh sb="84" eb="85">
      <t>ラン</t>
    </rPh>
    <rPh sb="86" eb="88">
      <t>トウガイ</t>
    </rPh>
    <rPh sb="88" eb="90">
      <t>フクスウ</t>
    </rPh>
    <rPh sb="90" eb="92">
      <t>ジュウコ</t>
    </rPh>
    <rPh sb="92" eb="93">
      <t>メイ</t>
    </rPh>
    <rPh sb="94" eb="95">
      <t>スベ</t>
    </rPh>
    <rPh sb="96" eb="98">
      <t>キニュウ</t>
    </rPh>
    <phoneticPr fontId="7"/>
  </si>
  <si>
    <r>
      <rPr>
        <b/>
        <sz val="9"/>
        <color theme="1"/>
        <rFont val="ＭＳ Ｐゴシック"/>
        <family val="3"/>
        <charset val="128"/>
      </rPr>
      <t>（共同住宅等・マンションの場合）</t>
    </r>
    <r>
      <rPr>
        <b/>
        <sz val="14"/>
        <color theme="1"/>
        <rFont val="ＭＳ Ｐゴシック"/>
        <family val="3"/>
        <charset val="128"/>
      </rPr>
      <t>住戸名</t>
    </r>
    <rPh sb="1" eb="3">
      <t>キョウドウ</t>
    </rPh>
    <rPh sb="3" eb="6">
      <t>ジュウタクナド</t>
    </rPh>
    <rPh sb="13" eb="15">
      <t>バアイ</t>
    </rPh>
    <rPh sb="16" eb="18">
      <t>ジュウコ</t>
    </rPh>
    <rPh sb="18" eb="19">
      <t>メイ</t>
    </rPh>
    <phoneticPr fontId="4"/>
  </si>
  <si>
    <t>※　管理組合により複数住戸を同時申請する場合は、原則、住戸毎に作成してください。ただし、申請内容が同一の場合は、一枚で兼ねることができます。その場合にあっては、住戸名の欄に当該複数住戸名を全て記入してください。
※第12の規定による補助金交付変更申請の場合、変更の部分を下線付きとすること。</t>
    <phoneticPr fontId="7"/>
  </si>
  <si>
    <r>
      <t xml:space="preserve">要綱に基づく補助上限金額（⑥）
</t>
    </r>
    <r>
      <rPr>
        <sz val="9"/>
        <color theme="1"/>
        <rFont val="ＭＳ Ｐゴシック"/>
        <family val="3"/>
        <charset val="128"/>
      </rPr>
      <t>　※千円未満切り捨て
　※該当する改修種別にチェックを入れて下さい。</t>
    </r>
    <rPh sb="33" eb="35">
      <t>カイシュウ</t>
    </rPh>
    <rPh sb="35" eb="37">
      <t>シュベツ</t>
    </rPh>
    <phoneticPr fontId="7"/>
  </si>
  <si>
    <r>
      <t>要綱に基づく補助上限金額（⑥）
　</t>
    </r>
    <r>
      <rPr>
        <sz val="9"/>
        <color theme="1"/>
        <rFont val="ＭＳ Ｐゴシック"/>
        <family val="3"/>
        <charset val="128"/>
      </rPr>
      <t>※千円未満切り捨て
　※該当する改修種別にチェックを入れて下さい。</t>
    </r>
    <rPh sb="29" eb="31">
      <t>ガイトウ</t>
    </rPh>
    <rPh sb="33" eb="35">
      <t>カイシュウ</t>
    </rPh>
    <rPh sb="35" eb="37">
      <t>シュベツ</t>
    </rPh>
    <rPh sb="43" eb="44">
      <t>イ</t>
    </rPh>
    <rPh sb="46" eb="47">
      <t>クダ</t>
    </rPh>
    <phoneticPr fontId="7"/>
  </si>
  <si>
    <t>省エネ改修（部分改修）　補助対象事業費　内訳書</t>
    <rPh sb="0" eb="1">
      <t>ショウ</t>
    </rPh>
    <rPh sb="3" eb="5">
      <t>カイシュウ</t>
    </rPh>
    <rPh sb="6" eb="8">
      <t>ブブン</t>
    </rPh>
    <phoneticPr fontId="4"/>
  </si>
  <si>
    <t>開口部（窓及びドア）</t>
    <rPh sb="0" eb="3">
      <t>カイコウブ</t>
    </rPh>
    <rPh sb="4" eb="5">
      <t>マド</t>
    </rPh>
    <rPh sb="5" eb="6">
      <t>オヨ</t>
    </rPh>
    <phoneticPr fontId="4"/>
  </si>
  <si>
    <t>窓等の種別</t>
    <rPh sb="0" eb="1">
      <t>マド</t>
    </rPh>
    <rPh sb="1" eb="2">
      <t>ナド</t>
    </rPh>
    <rPh sb="3" eb="5">
      <t>シュベツ</t>
    </rPh>
    <phoneticPr fontId="4"/>
  </si>
  <si>
    <t>断熱材</t>
    <rPh sb="0" eb="3">
      <t>ダンネツザイ</t>
    </rPh>
    <phoneticPr fontId="4"/>
  </si>
  <si>
    <t>規模</t>
    <rPh sb="0" eb="2">
      <t>キボ</t>
    </rPh>
    <phoneticPr fontId="4"/>
  </si>
  <si>
    <t>高さ（ｍ）</t>
    <rPh sb="0" eb="1">
      <t>タカ</t>
    </rPh>
    <phoneticPr fontId="4"/>
  </si>
  <si>
    <t>幅
（ｍ）</t>
    <rPh sb="0" eb="1">
      <t>ハバ</t>
    </rPh>
    <phoneticPr fontId="4"/>
  </si>
  <si>
    <t>面積
（㎡）</t>
    <rPh sb="0" eb="2">
      <t>メンセキ</t>
    </rPh>
    <phoneticPr fontId="4"/>
  </si>
  <si>
    <t>厚み
（ｍ）</t>
    <rPh sb="0" eb="1">
      <t>アツ</t>
    </rPh>
    <phoneticPr fontId="4"/>
  </si>
  <si>
    <t>使用量
（㎥）</t>
    <rPh sb="0" eb="3">
      <t>シヨウリョウ</t>
    </rPh>
    <phoneticPr fontId="4"/>
  </si>
  <si>
    <t>断熱材の使用部位</t>
    <rPh sb="0" eb="3">
      <t>ダンネツザイ</t>
    </rPh>
    <rPh sb="4" eb="6">
      <t>シヨウ</t>
    </rPh>
    <rPh sb="6" eb="8">
      <t>ブイ</t>
    </rPh>
    <phoneticPr fontId="4"/>
  </si>
  <si>
    <t>断熱材の区分
（A~F）</t>
    <rPh sb="0" eb="3">
      <t>ダンネツザイ</t>
    </rPh>
    <rPh sb="4" eb="6">
      <t>クブン</t>
    </rPh>
    <phoneticPr fontId="4"/>
  </si>
  <si>
    <t>（参考様式）費用等明細</t>
    <rPh sb="1" eb="3">
      <t>サンコウ</t>
    </rPh>
    <rPh sb="3" eb="5">
      <t>ヨウシキ</t>
    </rPh>
    <rPh sb="6" eb="8">
      <t>ヒヨウ</t>
    </rPh>
    <rPh sb="8" eb="9">
      <t>ナド</t>
    </rPh>
    <rPh sb="9" eb="11">
      <t>メイサイ</t>
    </rPh>
    <phoneticPr fontId="4"/>
  </si>
  <si>
    <t>※　こどもみらい住宅支援事業において登録のない窓等を使用する場合は、性能等の概要を備考欄に記載したうえでカタログ等を添付し、省エネ基準に適合する根拠を示すこと。以下同じ。</t>
    <rPh sb="41" eb="43">
      <t>ビコウ</t>
    </rPh>
    <rPh sb="43" eb="44">
      <t>ラン</t>
    </rPh>
    <rPh sb="45" eb="47">
      <t>キサイ</t>
    </rPh>
    <rPh sb="75" eb="76">
      <t>シメ</t>
    </rPh>
    <rPh sb="80" eb="82">
      <t>イカ</t>
    </rPh>
    <rPh sb="82" eb="83">
      <t>オナ</t>
    </rPh>
    <phoneticPr fontId="4"/>
  </si>
  <si>
    <t>※　行が不足する場合は、適宜挿入して下さい。以下同じ。</t>
    <rPh sb="2" eb="3">
      <t>ギョウ</t>
    </rPh>
    <rPh sb="4" eb="6">
      <t>フソク</t>
    </rPh>
    <rPh sb="8" eb="10">
      <t>バアイ</t>
    </rPh>
    <rPh sb="12" eb="14">
      <t>テキギ</t>
    </rPh>
    <rPh sb="14" eb="16">
      <t>ソウニュウ</t>
    </rPh>
    <rPh sb="18" eb="19">
      <t>クダ</t>
    </rPh>
    <phoneticPr fontId="4"/>
  </si>
  <si>
    <t>備考</t>
    <rPh sb="0" eb="2">
      <t>ビコウ</t>
    </rPh>
    <phoneticPr fontId="4"/>
  </si>
  <si>
    <t>省エネ改修（全体改修）　補助金精算額　内訳書</t>
    <rPh sb="0" eb="1">
      <t>ショウ</t>
    </rPh>
    <rPh sb="3" eb="5">
      <t>カイシュウ</t>
    </rPh>
    <phoneticPr fontId="4"/>
  </si>
  <si>
    <t>省エネ改修（部分改修）　補助金精算額　内訳書</t>
    <rPh sb="0" eb="1">
      <t>ショウ</t>
    </rPh>
    <rPh sb="3" eb="5">
      <t>カイシュウ</t>
    </rPh>
    <rPh sb="6" eb="8">
      <t>ブブン</t>
    </rPh>
    <phoneticPr fontId="4"/>
  </si>
  <si>
    <t>第18号様式の４の１（第17条）</t>
    <phoneticPr fontId="7"/>
  </si>
  <si>
    <t>第18号様式の４の２（第17条）</t>
    <phoneticPr fontId="7"/>
  </si>
  <si>
    <t>【共同住宅等】</t>
    <rPh sb="5" eb="6">
      <t>ナド</t>
    </rPh>
    <phoneticPr fontId="7"/>
  </si>
  <si>
    <r>
      <t xml:space="preserve">共同住宅等
</t>
    </r>
    <r>
      <rPr>
        <sz val="8"/>
        <color theme="1"/>
        <rFont val="ＭＳ Ｐゴシック"/>
        <family val="3"/>
        <charset val="128"/>
      </rPr>
      <t>（改修に係る床面積に3,800円/㎡を乗じて得た額）</t>
    </r>
    <rPh sb="7" eb="9">
      <t>カイシュウ</t>
    </rPh>
    <rPh sb="10" eb="11">
      <t>カカ</t>
    </rPh>
    <rPh sb="12" eb="15">
      <t>ユカメンセキ</t>
    </rPh>
    <rPh sb="21" eb="22">
      <t>エン</t>
    </rPh>
    <rPh sb="25" eb="26">
      <t>ジョウ</t>
    </rPh>
    <rPh sb="28" eb="29">
      <t>エ</t>
    </rPh>
    <rPh sb="30" eb="31">
      <t>ガク</t>
    </rPh>
    <phoneticPr fontId="7"/>
  </si>
  <si>
    <t>第１号様式の４の２（第９関係）</t>
    <rPh sb="12" eb="14">
      <t>カンケイ</t>
    </rPh>
    <phoneticPr fontId="7"/>
  </si>
  <si>
    <t>工事費</t>
    <rPh sb="0" eb="2">
      <t>コウジ</t>
    </rPh>
    <rPh sb="2" eb="3">
      <t>ヒ</t>
    </rPh>
    <phoneticPr fontId="7"/>
  </si>
  <si>
    <t>開口部</t>
    <phoneticPr fontId="7"/>
  </si>
  <si>
    <t>躯体等</t>
    <rPh sb="0" eb="2">
      <t>クタイ</t>
    </rPh>
    <rPh sb="2" eb="3">
      <t>トウ</t>
    </rPh>
    <phoneticPr fontId="7"/>
  </si>
  <si>
    <t>空調設備</t>
    <rPh sb="0" eb="2">
      <t>クウチョウ</t>
    </rPh>
    <rPh sb="2" eb="4">
      <t>セツビ</t>
    </rPh>
    <phoneticPr fontId="4"/>
  </si>
  <si>
    <t>機械換気設備</t>
    <rPh sb="0" eb="2">
      <t>キカイ</t>
    </rPh>
    <rPh sb="2" eb="4">
      <t>カンキ</t>
    </rPh>
    <rPh sb="4" eb="6">
      <t>セツビ</t>
    </rPh>
    <phoneticPr fontId="4"/>
  </si>
  <si>
    <t>照明設備</t>
    <rPh sb="0" eb="2">
      <t>ショウメイ</t>
    </rPh>
    <rPh sb="2" eb="4">
      <t>セツビ</t>
    </rPh>
    <phoneticPr fontId="4"/>
  </si>
  <si>
    <t>給湯設備</t>
    <rPh sb="0" eb="2">
      <t>キュウトウ</t>
    </rPh>
    <rPh sb="2" eb="4">
      <t>セツビ</t>
    </rPh>
    <phoneticPr fontId="4"/>
  </si>
  <si>
    <t>昇降機</t>
    <rPh sb="0" eb="3">
      <t>ショウコウキ</t>
    </rPh>
    <phoneticPr fontId="4"/>
  </si>
  <si>
    <t>（その他の設備の高効率化のための工事がある場合）</t>
    <phoneticPr fontId="4"/>
  </si>
  <si>
    <t>補助対象工事費の合計額（①＋②）</t>
    <rPh sb="0" eb="4">
      <t>ホジョタイショウ</t>
    </rPh>
    <rPh sb="4" eb="7">
      <t>コウジヒ</t>
    </rPh>
    <rPh sb="8" eb="10">
      <t>ゴウケイ</t>
    </rPh>
    <rPh sb="10" eb="11">
      <t>ガク</t>
    </rPh>
    <phoneticPr fontId="7"/>
  </si>
  <si>
    <t>補助申請額（③、④のいずれか小さい額）</t>
    <phoneticPr fontId="7"/>
  </si>
  <si>
    <t>㎡</t>
    <phoneticPr fontId="7"/>
  </si>
  <si>
    <t>改修部分の面積</t>
    <rPh sb="0" eb="2">
      <t>カイシュウ</t>
    </rPh>
    <rPh sb="2" eb="4">
      <t>ブブン</t>
    </rPh>
    <rPh sb="5" eb="7">
      <t>メンセキ</t>
    </rPh>
    <phoneticPr fontId="4"/>
  </si>
  <si>
    <t>①</t>
    <phoneticPr fontId="4"/>
  </si>
  <si>
    <t>②</t>
    <phoneticPr fontId="4"/>
  </si>
  <si>
    <t>③</t>
    <phoneticPr fontId="4"/>
  </si>
  <si>
    <t>④</t>
    <phoneticPr fontId="4"/>
  </si>
  <si>
    <t xml:space="preserve">※工事費については、複数の見積もりの取得等により、適正な工事費を計上すること。
※複数棟について同時に申請する場合は、棟ごとに作成すること。
※補助金交付変更申請の場合、変更の部分を下線付きとすること。
</t>
    <rPh sb="1" eb="3">
      <t>コウジ</t>
    </rPh>
    <rPh sb="3" eb="4">
      <t>ヒ</t>
    </rPh>
    <rPh sb="41" eb="43">
      <t>フクスウ</t>
    </rPh>
    <rPh sb="43" eb="44">
      <t>トウ</t>
    </rPh>
    <rPh sb="48" eb="50">
      <t>ドウジ</t>
    </rPh>
    <rPh sb="51" eb="53">
      <t>シンセイ</t>
    </rPh>
    <rPh sb="55" eb="57">
      <t>バアイ</t>
    </rPh>
    <rPh sb="59" eb="60">
      <t>トウ</t>
    </rPh>
    <rPh sb="63" eb="65">
      <t>サクセイ</t>
    </rPh>
    <phoneticPr fontId="7"/>
  </si>
  <si>
    <t>　第１号様式の４（第９関係）</t>
    <rPh sb="11" eb="13">
      <t>カンケイ</t>
    </rPh>
    <phoneticPr fontId="7"/>
  </si>
  <si>
    <t>省エネ改修補助対象事業費　内訳書</t>
    <rPh sb="0" eb="1">
      <t>ショウ</t>
    </rPh>
    <rPh sb="3" eb="5">
      <t>カイシュウ</t>
    </rPh>
    <phoneticPr fontId="4"/>
  </si>
  <si>
    <r>
      <t xml:space="preserve">補助金額（③＝（①＋②）×23%）　
</t>
    </r>
    <r>
      <rPr>
        <sz val="14"/>
        <color theme="1"/>
        <rFont val="游ゴシック"/>
        <family val="3"/>
        <charset val="128"/>
        <scheme val="minor"/>
      </rPr>
      <t>※千円未満切り捨て</t>
    </r>
    <rPh sb="0" eb="2">
      <t>ホジョ</t>
    </rPh>
    <rPh sb="2" eb="4">
      <t>キンガク</t>
    </rPh>
    <rPh sb="20" eb="22">
      <t>センエン</t>
    </rPh>
    <rPh sb="22" eb="24">
      <t>ミマン</t>
    </rPh>
    <rPh sb="24" eb="25">
      <t>キ</t>
    </rPh>
    <rPh sb="26" eb="27">
      <t>ス</t>
    </rPh>
    <phoneticPr fontId="7"/>
  </si>
  <si>
    <r>
      <rPr>
        <b/>
        <sz val="16"/>
        <color theme="1"/>
        <rFont val="游ゴシック"/>
        <family val="3"/>
        <charset val="128"/>
        <scheme val="minor"/>
      </rPr>
      <t xml:space="preserve">省エネ基準相当
</t>
    </r>
    <r>
      <rPr>
        <sz val="16"/>
        <color theme="1"/>
        <rFont val="游ゴシック"/>
        <family val="3"/>
        <charset val="128"/>
        <scheme val="minor"/>
      </rPr>
      <t>まで性能が向上する場合</t>
    </r>
    <rPh sb="0" eb="1">
      <t>ショウ</t>
    </rPh>
    <rPh sb="3" eb="5">
      <t>キジュン</t>
    </rPh>
    <rPh sb="5" eb="7">
      <t>ソウトウ</t>
    </rPh>
    <rPh sb="10" eb="12">
      <t>セイノウ</t>
    </rPh>
    <rPh sb="13" eb="15">
      <t>コウジョウ</t>
    </rPh>
    <rPh sb="17" eb="19">
      <t>バアイ</t>
    </rPh>
    <phoneticPr fontId="4"/>
  </si>
  <si>
    <r>
      <rPr>
        <b/>
        <sz val="16"/>
        <color theme="1"/>
        <rFont val="游ゴシック"/>
        <family val="3"/>
        <charset val="128"/>
        <scheme val="minor"/>
      </rPr>
      <t>ZEB水準相当</t>
    </r>
    <r>
      <rPr>
        <sz val="16"/>
        <color theme="1"/>
        <rFont val="游ゴシック"/>
        <family val="3"/>
        <charset val="128"/>
        <scheme val="minor"/>
      </rPr>
      <t xml:space="preserve">
まで性能が向上する場合</t>
    </r>
    <rPh sb="3" eb="5">
      <t>スイジュン</t>
    </rPh>
    <rPh sb="5" eb="7">
      <t>ソウトウ</t>
    </rPh>
    <rPh sb="10" eb="12">
      <t>セイノウ</t>
    </rPh>
    <rPh sb="13" eb="15">
      <t>コウジョウ</t>
    </rPh>
    <rPh sb="17" eb="19">
      <t>バアイ</t>
    </rPh>
    <phoneticPr fontId="4"/>
  </si>
  <si>
    <t>[Ａ]
断熱化
に係る工事</t>
    <rPh sb="6" eb="7">
      <t>カ</t>
    </rPh>
    <rPh sb="9" eb="10">
      <t>カカ</t>
    </rPh>
    <phoneticPr fontId="7"/>
  </si>
  <si>
    <t>[A]の合計額</t>
    <rPh sb="4" eb="6">
      <t>ゴウケイ</t>
    </rPh>
    <rPh sb="6" eb="7">
      <t>ガク</t>
    </rPh>
    <phoneticPr fontId="4"/>
  </si>
  <si>
    <t>[Ｂ]
設備の効率化
に係る工事</t>
    <rPh sb="7" eb="10">
      <t>コウリツカ</t>
    </rPh>
    <rPh sb="12" eb="13">
      <t>カカ</t>
    </rPh>
    <phoneticPr fontId="7"/>
  </si>
  <si>
    <t>[Ｂ]の合計額②</t>
    <rPh sb="4" eb="6">
      <t>ゴウケイ</t>
    </rPh>
    <rPh sb="6" eb="7">
      <t>ガク</t>
    </rPh>
    <phoneticPr fontId="7"/>
  </si>
  <si>
    <r>
      <t xml:space="preserve">補助上限金額④
</t>
    </r>
    <r>
      <rPr>
        <sz val="14"/>
        <color theme="1"/>
        <rFont val="游ゴシック"/>
        <family val="3"/>
        <charset val="128"/>
        <scheme val="minor"/>
      </rPr>
      <t>※千円未満切り捨て</t>
    </r>
    <phoneticPr fontId="7"/>
  </si>
  <si>
    <r>
      <rPr>
        <sz val="18"/>
        <color theme="1"/>
        <rFont val="游ゴシック"/>
        <family val="3"/>
        <charset val="128"/>
        <scheme val="minor"/>
      </rPr>
      <t>窓</t>
    </r>
    <r>
      <rPr>
        <sz val="14"/>
        <color theme="1"/>
        <rFont val="游ゴシック"/>
        <family val="3"/>
        <charset val="128"/>
        <scheme val="minor"/>
      </rPr>
      <t xml:space="preserve">
ガラス交換、サッシ交換　等</t>
    </r>
    <phoneticPr fontId="4"/>
  </si>
  <si>
    <r>
      <rPr>
        <sz val="18"/>
        <color theme="1"/>
        <rFont val="游ゴシック"/>
        <family val="3"/>
        <charset val="128"/>
        <scheme val="minor"/>
      </rPr>
      <t>ドア</t>
    </r>
    <r>
      <rPr>
        <sz val="14"/>
        <color theme="1"/>
        <rFont val="游ゴシック"/>
        <family val="3"/>
        <charset val="128"/>
        <scheme val="minor"/>
      </rPr>
      <t xml:space="preserve">
玄関ドア等の交換　等</t>
    </r>
    <rPh sb="12" eb="13">
      <t>トウ</t>
    </rPh>
    <phoneticPr fontId="4"/>
  </si>
  <si>
    <t>基本情報</t>
    <rPh sb="0" eb="2">
      <t>キホン</t>
    </rPh>
    <rPh sb="2" eb="4">
      <t>ジョウホウ</t>
    </rPh>
    <phoneticPr fontId="4"/>
  </si>
  <si>
    <t>法人名</t>
    <rPh sb="0" eb="2">
      <t>ホウジン</t>
    </rPh>
    <rPh sb="2" eb="3">
      <t>メイ</t>
    </rPh>
    <phoneticPr fontId="4"/>
  </si>
  <si>
    <t>代表者役職・氏名</t>
    <rPh sb="0" eb="3">
      <t>ダイヒョウシャ</t>
    </rPh>
    <rPh sb="3" eb="5">
      <t>ヤクショク</t>
    </rPh>
    <rPh sb="6" eb="8">
      <t>シメイ</t>
    </rPh>
    <phoneticPr fontId="4"/>
  </si>
  <si>
    <t>設立日（個人事業主の場合は開業日）</t>
    <rPh sb="0" eb="2">
      <t>セツリツ</t>
    </rPh>
    <rPh sb="2" eb="3">
      <t>ビ</t>
    </rPh>
    <rPh sb="4" eb="9">
      <t>コジンジギョウヌシ</t>
    </rPh>
    <rPh sb="10" eb="12">
      <t>バアイ</t>
    </rPh>
    <rPh sb="13" eb="16">
      <t>カイギョウビ</t>
    </rPh>
    <phoneticPr fontId="4"/>
  </si>
  <si>
    <t>業種</t>
    <rPh sb="0" eb="2">
      <t>ギョウシュ</t>
    </rPh>
    <phoneticPr fontId="4"/>
  </si>
  <si>
    <t>該当区分</t>
    <rPh sb="0" eb="2">
      <t>ガイトウ</t>
    </rPh>
    <rPh sb="2" eb="4">
      <t>クブン</t>
    </rPh>
    <phoneticPr fontId="4"/>
  </si>
  <si>
    <t>大分類（日本標準産業分類）</t>
    <rPh sb="0" eb="1">
      <t>オオ</t>
    </rPh>
    <rPh sb="1" eb="3">
      <t>ブンルイ</t>
    </rPh>
    <rPh sb="4" eb="6">
      <t>ニホン</t>
    </rPh>
    <rPh sb="6" eb="8">
      <t>ヒョウジュン</t>
    </rPh>
    <rPh sb="8" eb="10">
      <t>サンギョウ</t>
    </rPh>
    <rPh sb="10" eb="12">
      <t>ブンルイ</t>
    </rPh>
    <phoneticPr fontId="4"/>
  </si>
  <si>
    <t>中分類（日本標準産業分類）</t>
    <rPh sb="0" eb="1">
      <t>チュウ</t>
    </rPh>
    <rPh sb="1" eb="3">
      <t>ブンルイ</t>
    </rPh>
    <phoneticPr fontId="4"/>
  </si>
  <si>
    <t>発行済株式総数</t>
    <rPh sb="0" eb="2">
      <t>ハッコウ</t>
    </rPh>
    <rPh sb="2" eb="3">
      <t>ズ</t>
    </rPh>
    <rPh sb="3" eb="5">
      <t>カブシキ</t>
    </rPh>
    <rPh sb="5" eb="7">
      <t>ソウスウ</t>
    </rPh>
    <phoneticPr fontId="4"/>
  </si>
  <si>
    <t>資本金（出資金）</t>
    <rPh sb="0" eb="3">
      <t>シホンキン</t>
    </rPh>
    <rPh sb="4" eb="7">
      <t>シュッシキン</t>
    </rPh>
    <phoneticPr fontId="4"/>
  </si>
  <si>
    <t>役員数（監査役等含む）</t>
    <rPh sb="0" eb="2">
      <t>ヤクイン</t>
    </rPh>
    <rPh sb="2" eb="3">
      <t>スウ</t>
    </rPh>
    <rPh sb="4" eb="7">
      <t>カンサヤク</t>
    </rPh>
    <rPh sb="7" eb="8">
      <t>トウ</t>
    </rPh>
    <rPh sb="8" eb="9">
      <t>フク</t>
    </rPh>
    <phoneticPr fontId="4"/>
  </si>
  <si>
    <t>役員数のうち、大企業からの出向者数</t>
    <rPh sb="0" eb="2">
      <t>ヤクイン</t>
    </rPh>
    <rPh sb="2" eb="3">
      <t>スウ</t>
    </rPh>
    <rPh sb="7" eb="10">
      <t>ダイキギョウ</t>
    </rPh>
    <rPh sb="13" eb="16">
      <t>シュッコウシャ</t>
    </rPh>
    <rPh sb="16" eb="17">
      <t>スウ</t>
    </rPh>
    <phoneticPr fontId="4"/>
  </si>
  <si>
    <t>従業員数（役員を除く、常時雇用している人数）</t>
    <rPh sb="0" eb="3">
      <t>ジュウギョウイン</t>
    </rPh>
    <rPh sb="3" eb="4">
      <t>スウ</t>
    </rPh>
    <rPh sb="5" eb="7">
      <t>ヤクイン</t>
    </rPh>
    <rPh sb="8" eb="9">
      <t>ノゾ</t>
    </rPh>
    <rPh sb="11" eb="13">
      <t>ジョウジ</t>
    </rPh>
    <rPh sb="13" eb="15">
      <t>コヨウ</t>
    </rPh>
    <rPh sb="19" eb="21">
      <t>ニンズウ</t>
    </rPh>
    <phoneticPr fontId="4"/>
  </si>
  <si>
    <t>株</t>
    <rPh sb="0" eb="1">
      <t>カブ</t>
    </rPh>
    <phoneticPr fontId="4"/>
  </si>
  <si>
    <t>万円</t>
    <rPh sb="0" eb="2">
      <t>マンエン</t>
    </rPh>
    <phoneticPr fontId="4"/>
  </si>
  <si>
    <t>人</t>
    <rPh sb="0" eb="1">
      <t>ニン</t>
    </rPh>
    <phoneticPr fontId="4"/>
  </si>
  <si>
    <t>人</t>
    <rPh sb="0" eb="1">
      <t>ヒト</t>
    </rPh>
    <phoneticPr fontId="4"/>
  </si>
  <si>
    <t>所在地</t>
    <rPh sb="0" eb="3">
      <t>ショザイチ</t>
    </rPh>
    <phoneticPr fontId="4"/>
  </si>
  <si>
    <t>所有者①</t>
    <rPh sb="0" eb="3">
      <t>ショユウシャ</t>
    </rPh>
    <phoneticPr fontId="4"/>
  </si>
  <si>
    <t>所有者②</t>
    <rPh sb="0" eb="3">
      <t>ショユウシャ</t>
    </rPh>
    <phoneticPr fontId="4"/>
  </si>
  <si>
    <t>単独</t>
  </si>
  <si>
    <t>該当なし</t>
  </si>
  <si>
    <t>　①の持分比率・区分</t>
    <rPh sb="3" eb="4">
      <t>モ</t>
    </rPh>
    <rPh sb="4" eb="5">
      <t>ブン</t>
    </rPh>
    <rPh sb="5" eb="7">
      <t>ヒリツ</t>
    </rPh>
    <rPh sb="8" eb="10">
      <t>クブン</t>
    </rPh>
    <phoneticPr fontId="4"/>
  </si>
  <si>
    <t>　②の持分比率・区分</t>
    <rPh sb="3" eb="4">
      <t>モ</t>
    </rPh>
    <rPh sb="4" eb="5">
      <t>ブン</t>
    </rPh>
    <rPh sb="5" eb="7">
      <t>ヒリツ</t>
    </rPh>
    <rPh sb="8" eb="10">
      <t>クブン</t>
    </rPh>
    <phoneticPr fontId="4"/>
  </si>
  <si>
    <t>B.漁業</t>
    <phoneticPr fontId="4"/>
  </si>
  <si>
    <t>A.農業・林業</t>
    <phoneticPr fontId="4"/>
  </si>
  <si>
    <t>C.鉱業・採石業・砂利採取業</t>
    <phoneticPr fontId="4"/>
  </si>
  <si>
    <t>D.建設業</t>
    <phoneticPr fontId="4"/>
  </si>
  <si>
    <t>E.製造業</t>
    <phoneticPr fontId="4"/>
  </si>
  <si>
    <t>F.電気・ガス・熱供給・水道業</t>
    <phoneticPr fontId="4"/>
  </si>
  <si>
    <t>G.情報通信業</t>
    <phoneticPr fontId="4"/>
  </si>
  <si>
    <t>H.運輸業・郵便業</t>
    <phoneticPr fontId="4"/>
  </si>
  <si>
    <t>I.卸売業・小売業</t>
    <phoneticPr fontId="4"/>
  </si>
  <si>
    <t>J.金融業・保険業</t>
    <phoneticPr fontId="4"/>
  </si>
  <si>
    <t>K.不動産業・物品賃貸業</t>
    <phoneticPr fontId="4"/>
  </si>
  <si>
    <t>L.学術研究・専門技術サービス業</t>
    <phoneticPr fontId="4"/>
  </si>
  <si>
    <t>M.宿泊業・飲食サービス業</t>
    <phoneticPr fontId="4"/>
  </si>
  <si>
    <t>N.生活関連サービス業・娯楽業</t>
    <phoneticPr fontId="4"/>
  </si>
  <si>
    <t>O.教育・学習支援業</t>
    <phoneticPr fontId="4"/>
  </si>
  <si>
    <t>P.医療・福祉</t>
    <phoneticPr fontId="4"/>
  </si>
  <si>
    <t>Q.複合サービス事業</t>
    <phoneticPr fontId="4"/>
  </si>
  <si>
    <t>R.サービス業（他に分類されないもの）</t>
    <phoneticPr fontId="4"/>
  </si>
  <si>
    <t>01 農業</t>
    <rPh sb="3" eb="5">
      <t>ノウギョウ</t>
    </rPh>
    <phoneticPr fontId="4"/>
  </si>
  <si>
    <t>02 林業</t>
    <rPh sb="3" eb="5">
      <t>リンギョウ</t>
    </rPh>
    <phoneticPr fontId="4"/>
  </si>
  <si>
    <t>03 漁業（水産養殖業を除く）</t>
    <rPh sb="3" eb="5">
      <t>ギョギョウ</t>
    </rPh>
    <rPh sb="6" eb="8">
      <t>スイサン</t>
    </rPh>
    <rPh sb="8" eb="10">
      <t>ヨウショク</t>
    </rPh>
    <rPh sb="10" eb="11">
      <t>ギョウ</t>
    </rPh>
    <rPh sb="12" eb="13">
      <t>ノゾ</t>
    </rPh>
    <phoneticPr fontId="4"/>
  </si>
  <si>
    <t>03 水産養殖業</t>
    <rPh sb="3" eb="5">
      <t>スイサン</t>
    </rPh>
    <rPh sb="5" eb="7">
      <t>ヨウショク</t>
    </rPh>
    <rPh sb="7" eb="8">
      <t>ギョウ</t>
    </rPh>
    <phoneticPr fontId="4"/>
  </si>
  <si>
    <t>05 鉱業,採石業,砂利採取業</t>
    <rPh sb="12" eb="14">
      <t>サイシュ</t>
    </rPh>
    <rPh sb="14" eb="15">
      <t>ギョウ</t>
    </rPh>
    <phoneticPr fontId="4"/>
  </si>
  <si>
    <t>06 総合工事業</t>
    <phoneticPr fontId="4"/>
  </si>
  <si>
    <t>07 職別工事業(設備工事業を除く）</t>
    <rPh sb="11" eb="13">
      <t>コウジ</t>
    </rPh>
    <rPh sb="13" eb="14">
      <t>ギョウ</t>
    </rPh>
    <rPh sb="15" eb="16">
      <t>ノゾ</t>
    </rPh>
    <phoneticPr fontId="4"/>
  </si>
  <si>
    <t>08 設備工事業</t>
    <phoneticPr fontId="4"/>
  </si>
  <si>
    <t>09 食料品製造業</t>
    <phoneticPr fontId="4"/>
  </si>
  <si>
    <t>10 飲料・たばこ・飼料製造業</t>
    <rPh sb="12" eb="15">
      <t>セイゾウギョウ</t>
    </rPh>
    <phoneticPr fontId="4"/>
  </si>
  <si>
    <t>11 繊維工業</t>
    <phoneticPr fontId="4"/>
  </si>
  <si>
    <t>12 木材・木製品製造業（家具を除く）</t>
    <rPh sb="9" eb="12">
      <t>セイゾウギョウ</t>
    </rPh>
    <rPh sb="13" eb="15">
      <t>カグ</t>
    </rPh>
    <rPh sb="16" eb="17">
      <t>ノゾ</t>
    </rPh>
    <phoneticPr fontId="4"/>
  </si>
  <si>
    <t>13 家具・装備品製造業</t>
    <phoneticPr fontId="4"/>
  </si>
  <si>
    <t>14 パルプ・紙・紙加工品製造業</t>
    <rPh sb="12" eb="13">
      <t>ヒン</t>
    </rPh>
    <rPh sb="13" eb="16">
      <t>セイゾウギョウ</t>
    </rPh>
    <phoneticPr fontId="4"/>
  </si>
  <si>
    <t>15 印刷・同関連業</t>
    <phoneticPr fontId="4"/>
  </si>
  <si>
    <t>16 化学工業</t>
    <phoneticPr fontId="4"/>
  </si>
  <si>
    <t>17 石油製品・石炭製品製造業</t>
    <rPh sb="12" eb="15">
      <t>セイゾウギョウ</t>
    </rPh>
    <phoneticPr fontId="4"/>
  </si>
  <si>
    <t>18 プラスチック製品製造業（別掲を除く）</t>
    <rPh sb="9" eb="11">
      <t>セイヒン</t>
    </rPh>
    <rPh sb="11" eb="14">
      <t>セイゾウギョウ</t>
    </rPh>
    <rPh sb="15" eb="17">
      <t>ベッケイ</t>
    </rPh>
    <rPh sb="18" eb="19">
      <t>ノゾ</t>
    </rPh>
    <phoneticPr fontId="4"/>
  </si>
  <si>
    <t>19 ゴム製品製造業</t>
    <phoneticPr fontId="4"/>
  </si>
  <si>
    <t>20 なめし革・同製品・毛皮製造業</t>
    <rPh sb="12" eb="14">
      <t>ケガワ</t>
    </rPh>
    <rPh sb="14" eb="17">
      <t>セイゾウギョウ</t>
    </rPh>
    <phoneticPr fontId="4"/>
  </si>
  <si>
    <t>21 窯業・土石製品製造業</t>
    <phoneticPr fontId="4"/>
  </si>
  <si>
    <t>22 鉄鋼業</t>
    <phoneticPr fontId="4"/>
  </si>
  <si>
    <t>23 非鉄金属製造業</t>
    <phoneticPr fontId="4"/>
  </si>
  <si>
    <t>24 金属製品製造業</t>
    <phoneticPr fontId="4"/>
  </si>
  <si>
    <t>25 はん用機械器具製造業</t>
    <phoneticPr fontId="4"/>
  </si>
  <si>
    <t>26 生産用機械器具製造業</t>
    <phoneticPr fontId="4"/>
  </si>
  <si>
    <t>27 業務用機械器具製造業</t>
    <phoneticPr fontId="4"/>
  </si>
  <si>
    <t>28 電子部品・デバイス・電子回路製造業</t>
    <rPh sb="13" eb="15">
      <t>デンシ</t>
    </rPh>
    <rPh sb="15" eb="17">
      <t>カイロ</t>
    </rPh>
    <rPh sb="17" eb="20">
      <t>セイゾウギョウ</t>
    </rPh>
    <phoneticPr fontId="4"/>
  </si>
  <si>
    <t>29 電気機械器具製造業</t>
    <phoneticPr fontId="4"/>
  </si>
  <si>
    <t>30 情報通信機械器具製造業</t>
    <rPh sb="11" eb="14">
      <t>セイゾウギョウ</t>
    </rPh>
    <phoneticPr fontId="4"/>
  </si>
  <si>
    <t>31 輸送用機械器具製造業</t>
    <phoneticPr fontId="4"/>
  </si>
  <si>
    <t>32 その他の製造業</t>
    <phoneticPr fontId="4"/>
  </si>
  <si>
    <t>33 電気業</t>
    <phoneticPr fontId="4"/>
  </si>
  <si>
    <t>34 ガス業</t>
    <phoneticPr fontId="4"/>
  </si>
  <si>
    <t>35 熱供給業</t>
    <phoneticPr fontId="4"/>
  </si>
  <si>
    <t>36 水道業</t>
    <phoneticPr fontId="4"/>
  </si>
  <si>
    <t>37 通信業</t>
    <phoneticPr fontId="4"/>
  </si>
  <si>
    <t>38 放送業</t>
    <phoneticPr fontId="4"/>
  </si>
  <si>
    <t>39 情報サービス業</t>
    <phoneticPr fontId="4"/>
  </si>
  <si>
    <t>40 インターネット附随サービス業</t>
    <rPh sb="10" eb="12">
      <t>フズイ</t>
    </rPh>
    <rPh sb="16" eb="17">
      <t>ギョウ</t>
    </rPh>
    <phoneticPr fontId="4"/>
  </si>
  <si>
    <t>41 映像・音声・文字情報制作業</t>
    <rPh sb="11" eb="13">
      <t>ジョウホウ</t>
    </rPh>
    <rPh sb="13" eb="14">
      <t>セイ</t>
    </rPh>
    <rPh sb="14" eb="16">
      <t>サギョウ</t>
    </rPh>
    <phoneticPr fontId="4"/>
  </si>
  <si>
    <t>42 鉄道業</t>
    <phoneticPr fontId="4"/>
  </si>
  <si>
    <t>43 道路旅客運送業</t>
    <phoneticPr fontId="4"/>
  </si>
  <si>
    <t>44 道路貨物運送業</t>
    <phoneticPr fontId="4"/>
  </si>
  <si>
    <t>45 水運業</t>
    <phoneticPr fontId="4"/>
  </si>
  <si>
    <t>46 航空運輸業</t>
    <phoneticPr fontId="4"/>
  </si>
  <si>
    <t>47 倉庫業</t>
    <phoneticPr fontId="4"/>
  </si>
  <si>
    <t>48 運輸に附帯するサービス業</t>
    <rPh sb="14" eb="15">
      <t>ギョウ</t>
    </rPh>
    <phoneticPr fontId="4"/>
  </si>
  <si>
    <t>49 郵便業（信書便事業を含む）</t>
    <rPh sb="13" eb="14">
      <t>フク</t>
    </rPh>
    <phoneticPr fontId="4"/>
  </si>
  <si>
    <t>50 各種商品卸売業</t>
    <phoneticPr fontId="4"/>
  </si>
  <si>
    <t>51 繊維・衣服等卸売業</t>
    <phoneticPr fontId="4"/>
  </si>
  <si>
    <t>52 飲食料品卸売業</t>
    <phoneticPr fontId="4"/>
  </si>
  <si>
    <t>53 建築材料，鉱物・金属材料等卸売業</t>
    <rPh sb="8" eb="10">
      <t>コウブツ</t>
    </rPh>
    <rPh sb="11" eb="13">
      <t>キンゾク</t>
    </rPh>
    <rPh sb="13" eb="15">
      <t>ザイリョウ</t>
    </rPh>
    <rPh sb="15" eb="16">
      <t>トウ</t>
    </rPh>
    <rPh sb="16" eb="19">
      <t>オロシウリギョウ</t>
    </rPh>
    <phoneticPr fontId="4"/>
  </si>
  <si>
    <t>54 機械器具卸売業</t>
    <phoneticPr fontId="4"/>
  </si>
  <si>
    <t>55 その他の卸売業</t>
    <phoneticPr fontId="4"/>
  </si>
  <si>
    <t>56 各種商品小売業</t>
    <phoneticPr fontId="4"/>
  </si>
  <si>
    <t>57 織物・衣服・身の回り品小売業</t>
    <rPh sb="11" eb="12">
      <t>マワ</t>
    </rPh>
    <rPh sb="13" eb="14">
      <t>ヒン</t>
    </rPh>
    <rPh sb="14" eb="17">
      <t>コウリギョウ</t>
    </rPh>
    <phoneticPr fontId="4"/>
  </si>
  <si>
    <t>58 飲食料品小売業</t>
    <phoneticPr fontId="4"/>
  </si>
  <si>
    <t>59 機械器具小売業</t>
    <phoneticPr fontId="4"/>
  </si>
  <si>
    <t>60 その他の小売業</t>
    <phoneticPr fontId="4"/>
  </si>
  <si>
    <t>61 無店舗小売業</t>
    <phoneticPr fontId="4"/>
  </si>
  <si>
    <t>62 銀行業</t>
    <phoneticPr fontId="4"/>
  </si>
  <si>
    <t>63 協同組織金融業</t>
    <phoneticPr fontId="4"/>
  </si>
  <si>
    <t>64 貸金業,クレジットカード業等非預金信用機関</t>
    <rPh sb="3" eb="5">
      <t>カシキン</t>
    </rPh>
    <rPh sb="5" eb="6">
      <t>ギョウ</t>
    </rPh>
    <rPh sb="15" eb="16">
      <t>ギョウ</t>
    </rPh>
    <rPh sb="16" eb="17">
      <t>トウ</t>
    </rPh>
    <rPh sb="17" eb="18">
      <t>ヒ</t>
    </rPh>
    <rPh sb="18" eb="20">
      <t>ヨキン</t>
    </rPh>
    <rPh sb="20" eb="22">
      <t>シンヨウ</t>
    </rPh>
    <rPh sb="22" eb="24">
      <t>キカン</t>
    </rPh>
    <phoneticPr fontId="4"/>
  </si>
  <si>
    <t>65 金融商品取引業,商品先物取引業</t>
    <rPh sb="11" eb="13">
      <t>ショウヒン</t>
    </rPh>
    <rPh sb="13" eb="15">
      <t>サキモノ</t>
    </rPh>
    <rPh sb="15" eb="17">
      <t>トリヒキ</t>
    </rPh>
    <rPh sb="17" eb="18">
      <t>ギョウ</t>
    </rPh>
    <phoneticPr fontId="4"/>
  </si>
  <si>
    <t>66 補助的金融業等</t>
    <phoneticPr fontId="4"/>
  </si>
  <si>
    <t>67 保険業（保険媒介代理業,保険サービス業を含む）</t>
    <rPh sb="3" eb="6">
      <t>ホケンギョウ</t>
    </rPh>
    <rPh sb="7" eb="9">
      <t>ホケン</t>
    </rPh>
    <rPh sb="9" eb="11">
      <t>バイカイ</t>
    </rPh>
    <rPh sb="11" eb="13">
      <t>ダイリ</t>
    </rPh>
    <rPh sb="13" eb="14">
      <t>ギョウ</t>
    </rPh>
    <rPh sb="15" eb="17">
      <t>ホケン</t>
    </rPh>
    <rPh sb="21" eb="22">
      <t>ギョウ</t>
    </rPh>
    <rPh sb="23" eb="24">
      <t>フク</t>
    </rPh>
    <phoneticPr fontId="4"/>
  </si>
  <si>
    <t>68 不動産取引業</t>
    <phoneticPr fontId="4"/>
  </si>
  <si>
    <t>69 不動産賃貸業・管理業</t>
    <phoneticPr fontId="4"/>
  </si>
  <si>
    <t>70 物品賃貸業</t>
    <phoneticPr fontId="4"/>
  </si>
  <si>
    <t>71 学術・開発研究機関</t>
    <phoneticPr fontId="4"/>
  </si>
  <si>
    <t>72 専門サービス業（他に分類されないもの）</t>
    <rPh sb="9" eb="10">
      <t>ギョウ</t>
    </rPh>
    <rPh sb="11" eb="12">
      <t>ホカ</t>
    </rPh>
    <rPh sb="13" eb="15">
      <t>ブンルイ</t>
    </rPh>
    <phoneticPr fontId="4"/>
  </si>
  <si>
    <t>73 広告業</t>
    <phoneticPr fontId="4"/>
  </si>
  <si>
    <t>74 技術サービス業（他に分類されないもの）</t>
    <rPh sb="9" eb="10">
      <t>ギョウ</t>
    </rPh>
    <rPh sb="11" eb="12">
      <t>ホカ</t>
    </rPh>
    <rPh sb="13" eb="15">
      <t>ブンルイ</t>
    </rPh>
    <phoneticPr fontId="4"/>
  </si>
  <si>
    <t>75 宿泊業</t>
    <phoneticPr fontId="4"/>
  </si>
  <si>
    <t>76 飲食店</t>
    <phoneticPr fontId="4"/>
  </si>
  <si>
    <t>77 持ち帰り・配達飲食サービス業</t>
    <rPh sb="10" eb="12">
      <t>インショク</t>
    </rPh>
    <rPh sb="16" eb="17">
      <t>ギョウ</t>
    </rPh>
    <phoneticPr fontId="4"/>
  </si>
  <si>
    <t>78 洗濯・理容・美容・浴場業</t>
    <rPh sb="13" eb="14">
      <t>ジョウ</t>
    </rPh>
    <rPh sb="14" eb="15">
      <t>ギョウ</t>
    </rPh>
    <phoneticPr fontId="4"/>
  </si>
  <si>
    <t>79 その他の生活関連サービス業</t>
    <rPh sb="15" eb="16">
      <t>ギョウ</t>
    </rPh>
    <phoneticPr fontId="4"/>
  </si>
  <si>
    <t>80 娯楽業</t>
    <phoneticPr fontId="4"/>
  </si>
  <si>
    <t>81 学校教育</t>
    <phoneticPr fontId="4"/>
  </si>
  <si>
    <t>82 その他の教育,学習支援業</t>
    <rPh sb="12" eb="14">
      <t>シエン</t>
    </rPh>
    <rPh sb="14" eb="15">
      <t>ギョウ</t>
    </rPh>
    <phoneticPr fontId="4"/>
  </si>
  <si>
    <t>83 医療業</t>
    <phoneticPr fontId="4"/>
  </si>
  <si>
    <t>84 保健衛生</t>
    <phoneticPr fontId="4"/>
  </si>
  <si>
    <t>85 社会保険・社会福祉・介護事業</t>
    <rPh sb="10" eb="12">
      <t>フクシ</t>
    </rPh>
    <rPh sb="13" eb="15">
      <t>カイゴ</t>
    </rPh>
    <rPh sb="15" eb="17">
      <t>ジギョウ</t>
    </rPh>
    <phoneticPr fontId="4"/>
  </si>
  <si>
    <t>86 郵便局</t>
    <phoneticPr fontId="4"/>
  </si>
  <si>
    <t>87 協同組合（他に分類されないもの）</t>
    <rPh sb="10" eb="12">
      <t>ブンルイ</t>
    </rPh>
    <phoneticPr fontId="4"/>
  </si>
  <si>
    <t>88 廃棄物処理業</t>
    <phoneticPr fontId="4"/>
  </si>
  <si>
    <t>89 自動車整備業</t>
    <phoneticPr fontId="4"/>
  </si>
  <si>
    <t>90 機械等修理業（別掲を除く）</t>
    <rPh sb="13" eb="14">
      <t>ノゾ</t>
    </rPh>
    <phoneticPr fontId="4"/>
  </si>
  <si>
    <t>91 職業紹介・労働者派遣業</t>
    <phoneticPr fontId="4"/>
  </si>
  <si>
    <t>92 その他の事業サービス業</t>
    <phoneticPr fontId="4"/>
  </si>
  <si>
    <t>93 政治・経済・文化団体</t>
    <phoneticPr fontId="4"/>
  </si>
  <si>
    <t>94 宗教</t>
    <phoneticPr fontId="4"/>
  </si>
  <si>
    <t>95 その他のサービス業</t>
    <phoneticPr fontId="4"/>
  </si>
  <si>
    <t>96 外国公務</t>
    <phoneticPr fontId="4"/>
  </si>
  <si>
    <t>97 国家公務</t>
    <phoneticPr fontId="4"/>
  </si>
  <si>
    <t>98 地方公務</t>
    <phoneticPr fontId="4"/>
  </si>
  <si>
    <t>99 分類不能の産業</t>
    <phoneticPr fontId="4"/>
  </si>
  <si>
    <t>T.分類不能の産業</t>
    <phoneticPr fontId="4"/>
  </si>
  <si>
    <t>S.公務</t>
    <phoneticPr fontId="4"/>
  </si>
  <si>
    <t>S.公務</t>
  </si>
  <si>
    <t>　第１号様式の５、第４号様式の５</t>
    <phoneticPr fontId="7"/>
  </si>
  <si>
    <r>
      <t>１.申請者の情報　</t>
    </r>
    <r>
      <rPr>
        <b/>
        <sz val="9"/>
        <rFont val="游ゴシック"/>
        <family val="3"/>
        <charset val="128"/>
        <scheme val="minor"/>
      </rPr>
      <t>※商業・法人登記簿謄本（個人事業主の場合は納税証明書）の記載内容と一致すること</t>
    </r>
    <rPh sb="2" eb="5">
      <t>シンセイシャ</t>
    </rPh>
    <rPh sb="6" eb="8">
      <t>ジョウホウ</t>
    </rPh>
    <rPh sb="10" eb="12">
      <t>ショウギョウ</t>
    </rPh>
    <rPh sb="13" eb="15">
      <t>ホウジン</t>
    </rPh>
    <rPh sb="15" eb="18">
      <t>トウキボ</t>
    </rPh>
    <rPh sb="18" eb="20">
      <t>トウホン</t>
    </rPh>
    <rPh sb="21" eb="23">
      <t>コジン</t>
    </rPh>
    <rPh sb="23" eb="26">
      <t>ジギョウヌシ</t>
    </rPh>
    <rPh sb="27" eb="29">
      <t>バアイ</t>
    </rPh>
    <rPh sb="30" eb="32">
      <t>ノウゼイ</t>
    </rPh>
    <rPh sb="32" eb="35">
      <t>ショウメイショ</t>
    </rPh>
    <rPh sb="37" eb="39">
      <t>キサイ</t>
    </rPh>
    <rPh sb="39" eb="41">
      <t>ナイヨウ</t>
    </rPh>
    <rPh sb="42" eb="44">
      <t>イッチ</t>
    </rPh>
    <phoneticPr fontId="4"/>
  </si>
  <si>
    <r>
      <t>２.対象非住宅の情報　</t>
    </r>
    <r>
      <rPr>
        <b/>
        <sz val="9"/>
        <rFont val="游ゴシック"/>
        <family val="3"/>
        <charset val="128"/>
        <scheme val="minor"/>
      </rPr>
      <t>※建物登記簿謄本の記載内容と一致すること</t>
    </r>
    <rPh sb="2" eb="4">
      <t>タイショウ</t>
    </rPh>
    <rPh sb="4" eb="5">
      <t>ヒ</t>
    </rPh>
    <rPh sb="5" eb="7">
      <t>ジュウタク</t>
    </rPh>
    <rPh sb="8" eb="10">
      <t>ジョウホウ</t>
    </rPh>
    <rPh sb="12" eb="14">
      <t>タテモノ</t>
    </rPh>
    <rPh sb="14" eb="17">
      <t>トウキボ</t>
    </rPh>
    <rPh sb="17" eb="19">
      <t>トウホン</t>
    </rPh>
    <rPh sb="20" eb="22">
      <t>キサイ</t>
    </rPh>
    <rPh sb="22" eb="24">
      <t>ナイヨウ</t>
    </rPh>
    <rPh sb="25" eb="27">
      <t>イッチ</t>
    </rPh>
    <phoneticPr fontId="4"/>
  </si>
  <si>
    <r>
      <t xml:space="preserve">備考
</t>
    </r>
    <r>
      <rPr>
        <sz val="8"/>
        <rFont val="游ゴシック"/>
        <family val="3"/>
        <charset val="128"/>
        <scheme val="minor"/>
      </rPr>
      <t>※所有者が3者以上又は特記事項がある場合に記載すること。</t>
    </r>
    <rPh sb="0" eb="2">
      <t>ビコウ</t>
    </rPh>
    <rPh sb="4" eb="7">
      <t>ショユウシャ</t>
    </rPh>
    <rPh sb="9" eb="12">
      <t>シャイジョウ</t>
    </rPh>
    <rPh sb="12" eb="13">
      <t>マタ</t>
    </rPh>
    <rPh sb="14" eb="16">
      <t>トッキ</t>
    </rPh>
    <rPh sb="16" eb="18">
      <t>ジコウ</t>
    </rPh>
    <rPh sb="21" eb="23">
      <t>バアイ</t>
    </rPh>
    <rPh sb="24" eb="26">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</si>
</sst>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Red]\-#,##0.0"/>
    <numFmt numFmtId="177" formatCode="0.0"/>
  </numFmts>
  <fonts count="37">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indexed="8"/>
      <name val="ＭＳ Ｐゴシック"/>
      <family val="3"/>
      <charset val="128"/>
    </font>
    <font>
      <sz val="11"/>
      <color theme="1"/>
      <name val="ＭＳ Ｐゴシック"/>
      <family val="3"/>
      <charset val="128"/>
    </font>
    <font>
      <sz val="6"/>
      <name val="游ゴシック"/>
      <family val="2"/>
      <charset val="128"/>
      <scheme val="minor"/>
    </font>
    <font>
      <sz val="11"/>
      <color rgb="FFFF0000"/>
      <name val="ＭＳ Ｐゴシック"/>
      <family val="3"/>
      <charset val="128"/>
    </font>
    <font>
      <sz val="14"/>
      <color theme="1"/>
      <name val="ＭＳ Ｐゴシック"/>
      <family val="3"/>
      <charset val="128"/>
    </font>
    <font>
      <sz val="11"/>
      <name val="ＭＳ Ｐゴシック"/>
      <family val="3"/>
      <charset val="128"/>
    </font>
    <font>
      <sz val="11"/>
      <color rgb="FFFF0000"/>
      <name val="ＭＳ Ｐ明朝"/>
      <family val="1"/>
      <charset val="128"/>
    </font>
    <font>
      <sz val="9"/>
      <color theme="1"/>
      <name val="ＭＳ Ｐゴシック"/>
      <family val="3"/>
      <charset val="128"/>
    </font>
    <font>
      <sz val="8"/>
      <color theme="1"/>
      <name val="ＭＳ Ｐゴシック"/>
      <family val="3"/>
      <charset val="128"/>
    </font>
    <font>
      <sz val="14"/>
      <color indexed="81"/>
      <name val="MS P ゴシック"/>
      <family val="3"/>
      <charset val="128"/>
    </font>
    <font>
      <sz val="6"/>
      <color theme="1"/>
      <name val="ＭＳ Ｐゴシック"/>
      <family val="3"/>
      <charset val="128"/>
    </font>
    <font>
      <b/>
      <sz val="9"/>
      <color theme="1"/>
      <name val="ＭＳ Ｐゴシック"/>
      <family val="3"/>
      <charset val="128"/>
    </font>
    <font>
      <b/>
      <sz val="11"/>
      <color theme="1"/>
      <name val="ＭＳ Ｐゴシック"/>
      <family val="3"/>
      <charset val="128"/>
    </font>
    <font>
      <b/>
      <sz val="14"/>
      <color theme="1"/>
      <name val="ＭＳ Ｐゴシック"/>
      <family val="3"/>
      <charset val="128"/>
    </font>
    <font>
      <sz val="9"/>
      <color theme="1"/>
      <name val="游ゴシック"/>
      <family val="2"/>
      <scheme val="minor"/>
    </font>
    <font>
      <sz val="9"/>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b/>
      <sz val="18"/>
      <color theme="1"/>
      <name val="游ゴシック"/>
      <family val="3"/>
      <charset val="128"/>
      <scheme val="minor"/>
    </font>
    <font>
      <sz val="14"/>
      <color theme="1"/>
      <name val="游ゴシック"/>
      <family val="3"/>
      <charset val="128"/>
      <scheme val="minor"/>
    </font>
    <font>
      <b/>
      <sz val="14"/>
      <color theme="1"/>
      <name val="游ゴシック"/>
      <family val="3"/>
      <charset val="128"/>
      <scheme val="minor"/>
    </font>
    <font>
      <sz val="18"/>
      <color theme="1"/>
      <name val="游ゴシック"/>
      <family val="3"/>
      <charset val="128"/>
      <scheme val="minor"/>
    </font>
    <font>
      <b/>
      <sz val="12"/>
      <color theme="1"/>
      <name val="游ゴシック"/>
      <family val="3"/>
      <charset val="128"/>
      <scheme val="minor"/>
    </font>
    <font>
      <sz val="12"/>
      <color theme="1"/>
      <name val="游ゴシック"/>
      <family val="3"/>
      <charset val="128"/>
      <scheme val="minor"/>
    </font>
    <font>
      <b/>
      <sz val="16"/>
      <color theme="1"/>
      <name val="游ゴシック"/>
      <family val="3"/>
      <charset val="128"/>
      <scheme val="minor"/>
    </font>
    <font>
      <sz val="16"/>
      <color theme="1"/>
      <name val="游ゴシック"/>
      <family val="3"/>
      <charset val="128"/>
      <scheme val="minor"/>
    </font>
    <font>
      <sz val="11"/>
      <name val="游ゴシック"/>
      <family val="3"/>
      <charset val="128"/>
      <scheme val="minor"/>
    </font>
    <font>
      <sz val="20"/>
      <name val="游ゴシック"/>
      <family val="3"/>
      <charset val="128"/>
      <scheme val="minor"/>
    </font>
    <font>
      <b/>
      <sz val="12"/>
      <name val="游ゴシック"/>
      <family val="3"/>
      <charset val="128"/>
      <scheme val="minor"/>
    </font>
    <font>
      <b/>
      <sz val="9"/>
      <name val="游ゴシック"/>
      <family val="3"/>
      <charset val="128"/>
      <scheme val="minor"/>
    </font>
    <font>
      <sz val="8"/>
      <name val="游ゴシック"/>
      <family val="3"/>
      <charset val="128"/>
      <scheme val="minor"/>
    </font>
  </fonts>
  <fills count="10">
    <fill>
      <patternFill patternType="none"/>
    </fill>
    <fill>
      <patternFill patternType="gray125"/>
    </fill>
    <fill>
      <patternFill patternType="solid">
        <fgColor rgb="FFD9D9D9"/>
        <bgColor indexed="64"/>
      </patternFill>
    </fill>
    <fill>
      <patternFill patternType="solid">
        <fgColor theme="0"/>
        <bgColor indexed="64"/>
      </patternFill>
    </fill>
    <fill>
      <patternFill patternType="solid">
        <fgColor theme="7"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9"/>
        <bgColor indexed="64"/>
      </patternFill>
    </fill>
    <fill>
      <patternFill patternType="solid">
        <fgColor theme="9" tint="0.59999389629810485"/>
        <bgColor indexed="64"/>
      </patternFill>
    </fill>
    <fill>
      <patternFill patternType="solid">
        <fgColor theme="8" tint="0.79998168889431442"/>
        <bgColor indexed="64"/>
      </patternFill>
    </fill>
  </fills>
  <borders count="8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right style="medium">
        <color indexed="64"/>
      </right>
      <top style="thin">
        <color indexed="64"/>
      </top>
      <bottom style="double">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double">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hair">
        <color indexed="64"/>
      </left>
      <right style="thin">
        <color indexed="64"/>
      </right>
      <top style="thin">
        <color indexed="64"/>
      </top>
      <bottom style="thin">
        <color indexed="64"/>
      </bottom>
      <diagonal/>
    </border>
  </borders>
  <cellStyleXfs count="5">
    <xf numFmtId="0" fontId="0" fillId="0" borderId="0"/>
    <xf numFmtId="38" fontId="3" fillId="0" borderId="0" applyFont="0" applyFill="0" applyBorder="0" applyAlignment="0" applyProtection="0">
      <alignment vertical="center"/>
    </xf>
    <xf numFmtId="0" fontId="2" fillId="0" borderId="0">
      <alignment vertical="center"/>
    </xf>
    <xf numFmtId="38" fontId="5" fillId="0" borderId="0" applyFont="0" applyFill="0" applyBorder="0" applyAlignment="0" applyProtection="0">
      <alignment vertical="center"/>
    </xf>
    <xf numFmtId="0" fontId="1" fillId="0" borderId="0">
      <alignment vertical="center"/>
    </xf>
  </cellStyleXfs>
  <cellXfs count="401">
    <xf numFmtId="0" fontId="0" fillId="0" borderId="0" xfId="0"/>
    <xf numFmtId="0" fontId="0" fillId="0" borderId="0" xfId="0" applyAlignment="1">
      <alignment vertical="center"/>
    </xf>
    <xf numFmtId="0" fontId="6" fillId="0" borderId="0" xfId="0" applyFont="1" applyAlignment="1">
      <alignment vertical="center"/>
    </xf>
    <xf numFmtId="38" fontId="6" fillId="0" borderId="0" xfId="1" applyFont="1">
      <alignment vertical="center"/>
    </xf>
    <xf numFmtId="38" fontId="6" fillId="0" borderId="38" xfId="1" applyFont="1" applyBorder="1">
      <alignment vertical="center"/>
    </xf>
    <xf numFmtId="38" fontId="6" fillId="0" borderId="46" xfId="1" applyFont="1" applyBorder="1">
      <alignment vertical="center"/>
    </xf>
    <xf numFmtId="38" fontId="6" fillId="0" borderId="21" xfId="1" applyFont="1" applyBorder="1">
      <alignment vertical="center"/>
    </xf>
    <xf numFmtId="38" fontId="6" fillId="0" borderId="9" xfId="1" applyFont="1" applyBorder="1" applyAlignment="1">
      <alignment horizontal="right" vertical="center" wrapText="1"/>
    </xf>
    <xf numFmtId="38" fontId="6" fillId="0" borderId="23" xfId="1" applyFont="1" applyBorder="1" applyAlignment="1">
      <alignment horizontal="right" vertical="center" wrapText="1"/>
    </xf>
    <xf numFmtId="0" fontId="6" fillId="0" borderId="0" xfId="0" applyFont="1" applyAlignment="1">
      <alignment horizontal="center" vertical="center"/>
    </xf>
    <xf numFmtId="38" fontId="6" fillId="0" borderId="0" xfId="1" applyFont="1" applyBorder="1">
      <alignment vertical="center"/>
    </xf>
    <xf numFmtId="0" fontId="6" fillId="0" borderId="0" xfId="0" applyFont="1" applyBorder="1" applyAlignment="1">
      <alignment vertical="center"/>
    </xf>
    <xf numFmtId="38" fontId="6" fillId="0" borderId="0" xfId="1" applyFont="1" applyBorder="1" applyAlignment="1">
      <alignment horizontal="center" vertical="center"/>
    </xf>
    <xf numFmtId="38" fontId="6" fillId="0" borderId="13" xfId="1" applyFont="1" applyBorder="1" applyAlignment="1">
      <alignment horizontal="right" vertical="center" wrapText="1"/>
    </xf>
    <xf numFmtId="0" fontId="6" fillId="0" borderId="1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5" xfId="0" applyFont="1" applyBorder="1" applyAlignment="1">
      <alignment horizontal="center" vertical="center" wrapText="1"/>
    </xf>
    <xf numFmtId="38" fontId="6" fillId="0" borderId="21" xfId="1" applyFont="1" applyBorder="1" applyAlignment="1">
      <alignment horizontal="center" vertical="center" wrapText="1"/>
    </xf>
    <xf numFmtId="0" fontId="6" fillId="3" borderId="22" xfId="0" applyFont="1" applyFill="1" applyBorder="1" applyAlignment="1" applyProtection="1">
      <alignment horizontal="center" vertical="center" wrapText="1"/>
      <protection locked="0"/>
    </xf>
    <xf numFmtId="0" fontId="6" fillId="0" borderId="4" xfId="0" applyFont="1" applyBorder="1" applyAlignment="1">
      <alignment horizontal="left" vertical="center" wrapText="1"/>
    </xf>
    <xf numFmtId="0" fontId="6" fillId="0" borderId="7" xfId="0" applyFont="1" applyBorder="1" applyAlignment="1">
      <alignment horizontal="left" vertical="center" wrapText="1"/>
    </xf>
    <xf numFmtId="0" fontId="6" fillId="0" borderId="9" xfId="0" applyFont="1" applyBorder="1" applyAlignment="1">
      <alignment horizontal="left" vertical="center" wrapText="1"/>
    </xf>
    <xf numFmtId="0" fontId="6" fillId="3" borderId="21" xfId="0" applyFont="1" applyFill="1" applyBorder="1" applyAlignment="1" applyProtection="1">
      <alignment horizontal="center" vertical="center" wrapText="1"/>
      <protection locked="0"/>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8" fillId="0" borderId="0" xfId="0" applyFont="1" applyAlignment="1">
      <alignment vertical="center"/>
    </xf>
    <xf numFmtId="0" fontId="10" fillId="0" borderId="0" xfId="0" applyFont="1" applyAlignment="1">
      <alignment vertical="center"/>
    </xf>
    <xf numFmtId="9" fontId="6" fillId="0" borderId="22" xfId="1" applyNumberFormat="1" applyFont="1" applyBorder="1">
      <alignment vertical="center"/>
    </xf>
    <xf numFmtId="9" fontId="6" fillId="0" borderId="0" xfId="0" applyNumberFormat="1" applyFont="1" applyAlignment="1">
      <alignment vertical="center"/>
    </xf>
    <xf numFmtId="0" fontId="6" fillId="0" borderId="40" xfId="0" applyFont="1" applyBorder="1" applyAlignment="1">
      <alignment horizontal="center" vertical="center" wrapText="1"/>
    </xf>
    <xf numFmtId="0" fontId="6" fillId="0" borderId="51" xfId="0" applyFont="1" applyBorder="1" applyAlignment="1">
      <alignment horizontal="center" vertical="center" wrapText="1"/>
    </xf>
    <xf numFmtId="38" fontId="6" fillId="0" borderId="51" xfId="1" applyFont="1" applyBorder="1" applyAlignment="1">
      <alignment horizontal="center" vertical="center" wrapText="1"/>
    </xf>
    <xf numFmtId="0" fontId="6" fillId="3" borderId="51" xfId="0" applyFont="1" applyFill="1" applyBorder="1" applyAlignment="1" applyProtection="1">
      <alignment horizontal="center" vertical="center" wrapText="1"/>
      <protection locked="0"/>
    </xf>
    <xf numFmtId="0" fontId="6" fillId="6" borderId="52" xfId="0" applyFont="1" applyFill="1" applyBorder="1" applyAlignment="1">
      <alignment horizontal="center" vertical="center" wrapText="1"/>
    </xf>
    <xf numFmtId="0" fontId="6" fillId="0" borderId="40" xfId="0" applyFont="1" applyFill="1" applyBorder="1" applyAlignment="1">
      <alignment vertical="center" wrapText="1"/>
    </xf>
    <xf numFmtId="0" fontId="6" fillId="0" borderId="44" xfId="0" applyFont="1" applyFill="1" applyBorder="1" applyAlignment="1">
      <alignment vertical="center" wrapText="1"/>
    </xf>
    <xf numFmtId="38" fontId="11" fillId="0" borderId="0" xfId="1" applyFont="1">
      <alignment vertical="center"/>
    </xf>
    <xf numFmtId="0" fontId="6" fillId="0" borderId="53" xfId="0" applyFont="1" applyBorder="1" applyAlignment="1">
      <alignment horizontal="center" vertical="center" wrapText="1"/>
    </xf>
    <xf numFmtId="38" fontId="6" fillId="0" borderId="53" xfId="1" applyFont="1" applyBorder="1" applyAlignment="1">
      <alignment horizontal="center" vertical="center" wrapText="1"/>
    </xf>
    <xf numFmtId="0" fontId="6" fillId="3" borderId="53" xfId="0" applyFont="1" applyFill="1" applyBorder="1" applyAlignment="1" applyProtection="1">
      <alignment horizontal="center" vertical="center" wrapText="1"/>
      <protection locked="0"/>
    </xf>
    <xf numFmtId="0" fontId="6" fillId="6" borderId="54" xfId="0" applyFont="1" applyFill="1" applyBorder="1" applyAlignment="1">
      <alignment horizontal="center" vertical="center" wrapText="1"/>
    </xf>
    <xf numFmtId="0" fontId="6" fillId="0" borderId="22" xfId="0" applyFont="1" applyFill="1" applyBorder="1" applyAlignment="1">
      <alignment vertical="center" wrapText="1"/>
    </xf>
    <xf numFmtId="0" fontId="6" fillId="0" borderId="26" xfId="0" applyFont="1" applyFill="1" applyBorder="1" applyAlignment="1">
      <alignment vertical="center" wrapText="1"/>
    </xf>
    <xf numFmtId="0" fontId="6" fillId="6" borderId="9" xfId="0" applyFont="1" applyFill="1" applyBorder="1" applyAlignment="1">
      <alignment horizontal="center" vertical="center" wrapText="1"/>
    </xf>
    <xf numFmtId="0" fontId="6" fillId="0" borderId="55" xfId="0" applyFont="1" applyBorder="1" applyAlignment="1">
      <alignment horizontal="center" vertical="center" wrapText="1"/>
    </xf>
    <xf numFmtId="38" fontId="6" fillId="0" borderId="55" xfId="1" applyFont="1" applyBorder="1" applyAlignment="1">
      <alignment horizontal="center" vertical="center" wrapText="1"/>
    </xf>
    <xf numFmtId="0" fontId="6" fillId="3" borderId="55" xfId="0" applyFont="1" applyFill="1" applyBorder="1" applyAlignment="1" applyProtection="1">
      <alignment horizontal="center" vertical="center" wrapText="1"/>
      <protection locked="0"/>
    </xf>
    <xf numFmtId="0" fontId="6" fillId="6" borderId="56" xfId="0" applyFont="1" applyFill="1" applyBorder="1" applyAlignment="1">
      <alignment horizontal="center" vertical="center" wrapText="1"/>
    </xf>
    <xf numFmtId="176" fontId="6" fillId="3" borderId="55" xfId="1" applyNumberFormat="1" applyFont="1" applyFill="1" applyBorder="1" applyAlignment="1" applyProtection="1">
      <alignment horizontal="center" vertical="center" wrapText="1"/>
      <protection locked="0"/>
    </xf>
    <xf numFmtId="176" fontId="6" fillId="6" borderId="56" xfId="1" applyNumberFormat="1" applyFont="1" applyFill="1" applyBorder="1" applyAlignment="1" applyProtection="1">
      <alignment horizontal="center" vertical="center" wrapText="1"/>
      <protection locked="0"/>
    </xf>
    <xf numFmtId="0" fontId="6" fillId="0" borderId="38" xfId="0" applyFont="1" applyBorder="1" applyAlignment="1">
      <alignment vertical="center"/>
    </xf>
    <xf numFmtId="176" fontId="6" fillId="3" borderId="21" xfId="1" applyNumberFormat="1" applyFont="1" applyFill="1" applyBorder="1" applyAlignment="1" applyProtection="1">
      <alignment horizontal="center" vertical="center" wrapText="1"/>
      <protection locked="0"/>
    </xf>
    <xf numFmtId="176" fontId="6" fillId="6" borderId="9" xfId="1" applyNumberFormat="1" applyFont="1" applyFill="1" applyBorder="1" applyAlignment="1" applyProtection="1">
      <alignment horizontal="center" vertical="center" wrapText="1"/>
      <protection locked="0"/>
    </xf>
    <xf numFmtId="0" fontId="6" fillId="0" borderId="46" xfId="0" applyFont="1" applyBorder="1" applyAlignment="1">
      <alignment vertical="center"/>
    </xf>
    <xf numFmtId="176" fontId="6" fillId="3" borderId="46" xfId="1" applyNumberFormat="1" applyFont="1" applyFill="1" applyBorder="1" applyAlignment="1" applyProtection="1">
      <alignment horizontal="center" vertical="center" wrapText="1"/>
      <protection locked="0"/>
    </xf>
    <xf numFmtId="176" fontId="6" fillId="6" borderId="7" xfId="1" applyNumberFormat="1" applyFont="1" applyFill="1" applyBorder="1" applyAlignment="1" applyProtection="1">
      <alignment horizontal="center" vertical="center" wrapText="1"/>
      <protection locked="0"/>
    </xf>
    <xf numFmtId="0" fontId="6" fillId="0" borderId="58" xfId="0" applyFont="1" applyBorder="1" applyAlignment="1">
      <alignment horizontal="center" vertical="center" wrapText="1"/>
    </xf>
    <xf numFmtId="176" fontId="6" fillId="3" borderId="18" xfId="1" applyNumberFormat="1" applyFont="1" applyFill="1" applyBorder="1" applyAlignment="1" applyProtection="1">
      <alignment horizontal="center" vertical="center" wrapText="1"/>
      <protection locked="0"/>
    </xf>
    <xf numFmtId="176" fontId="6" fillId="6" borderId="20" xfId="1" applyNumberFormat="1" applyFont="1" applyFill="1" applyBorder="1" applyAlignment="1" applyProtection="1">
      <alignment horizontal="center" vertical="center" wrapText="1"/>
      <protection locked="0"/>
    </xf>
    <xf numFmtId="0" fontId="6" fillId="0" borderId="27" xfId="0" applyFont="1" applyFill="1" applyBorder="1" applyAlignment="1">
      <alignment vertical="center" wrapText="1"/>
    </xf>
    <xf numFmtId="0" fontId="6" fillId="0" borderId="31" xfId="0" applyFont="1" applyFill="1" applyBorder="1" applyAlignment="1">
      <alignment vertical="center" wrapText="1"/>
    </xf>
    <xf numFmtId="0" fontId="6" fillId="0" borderId="21" xfId="0" applyFont="1" applyBorder="1" applyAlignment="1">
      <alignment vertical="center"/>
    </xf>
    <xf numFmtId="38" fontId="6" fillId="4" borderId="35" xfId="1" applyFont="1" applyFill="1" applyBorder="1" applyAlignment="1">
      <alignment horizontal="center" vertical="center" wrapText="1"/>
    </xf>
    <xf numFmtId="0" fontId="6" fillId="4" borderId="36" xfId="0" applyFont="1" applyFill="1" applyBorder="1" applyAlignment="1">
      <alignment horizontal="center" vertical="center" wrapText="1"/>
    </xf>
    <xf numFmtId="0" fontId="6" fillId="3" borderId="40" xfId="0" applyFont="1" applyFill="1" applyBorder="1" applyAlignment="1" applyProtection="1">
      <alignment horizontal="center" vertical="center" wrapText="1"/>
      <protection locked="0"/>
    </xf>
    <xf numFmtId="38" fontId="6" fillId="4" borderId="40" xfId="1" applyFont="1" applyFill="1" applyBorder="1" applyAlignment="1">
      <alignment horizontal="right" vertical="center" wrapText="1"/>
    </xf>
    <xf numFmtId="0" fontId="6" fillId="0" borderId="44" xfId="0" applyFont="1" applyFill="1" applyBorder="1" applyAlignment="1">
      <alignment horizontal="center" vertical="center" wrapText="1"/>
    </xf>
    <xf numFmtId="38" fontId="6" fillId="4" borderId="22" xfId="1" applyFont="1" applyFill="1" applyBorder="1" applyAlignment="1">
      <alignment horizontal="right" vertical="center" wrapText="1"/>
    </xf>
    <xf numFmtId="0" fontId="6" fillId="0" borderId="26" xfId="0" applyFont="1" applyFill="1" applyBorder="1" applyAlignment="1">
      <alignment horizontal="center" vertical="center" wrapText="1"/>
    </xf>
    <xf numFmtId="0" fontId="6" fillId="3" borderId="27" xfId="0" applyFont="1" applyFill="1" applyBorder="1" applyAlignment="1" applyProtection="1">
      <alignment horizontal="center" vertical="center" wrapText="1"/>
      <protection locked="0"/>
    </xf>
    <xf numFmtId="0" fontId="6" fillId="0" borderId="27" xfId="0" applyFont="1" applyBorder="1" applyAlignment="1">
      <alignment horizontal="center" vertical="center" wrapText="1"/>
    </xf>
    <xf numFmtId="38" fontId="6" fillId="4" borderId="27" xfId="1" applyFont="1" applyFill="1" applyBorder="1" applyAlignment="1">
      <alignment horizontal="right" vertical="center" wrapText="1"/>
    </xf>
    <xf numFmtId="0" fontId="6" fillId="0" borderId="62" xfId="0" applyFont="1" applyFill="1" applyBorder="1" applyAlignment="1">
      <alignment horizontal="center" vertical="center" wrapText="1"/>
    </xf>
    <xf numFmtId="0" fontId="6" fillId="0" borderId="0" xfId="0" applyFont="1" applyAlignment="1">
      <alignment horizontal="right" vertical="center"/>
    </xf>
    <xf numFmtId="0" fontId="6" fillId="0" borderId="47" xfId="0" applyFont="1" applyFill="1" applyBorder="1" applyAlignment="1">
      <alignment horizontal="center" vertical="center" wrapText="1"/>
    </xf>
    <xf numFmtId="38" fontId="6" fillId="7" borderId="38" xfId="1" applyFont="1" applyFill="1" applyBorder="1">
      <alignment vertical="center"/>
    </xf>
    <xf numFmtId="38" fontId="6" fillId="7" borderId="46" xfId="1" applyFont="1" applyFill="1" applyBorder="1">
      <alignment vertical="center"/>
    </xf>
    <xf numFmtId="38" fontId="6" fillId="7" borderId="21" xfId="1" applyFont="1" applyFill="1" applyBorder="1">
      <alignment vertical="center"/>
    </xf>
    <xf numFmtId="38" fontId="6" fillId="7" borderId="0" xfId="1" applyFont="1" applyFill="1" applyBorder="1">
      <alignment vertical="center"/>
    </xf>
    <xf numFmtId="38" fontId="8" fillId="0" borderId="0" xfId="1" applyFont="1">
      <alignment vertical="center"/>
    </xf>
    <xf numFmtId="38" fontId="6" fillId="0" borderId="52" xfId="1" applyFont="1" applyBorder="1" applyAlignment="1">
      <alignment horizontal="right" vertical="center" wrapText="1"/>
    </xf>
    <xf numFmtId="0" fontId="6" fillId="0" borderId="64" xfId="0" applyFont="1" applyBorder="1" applyAlignment="1">
      <alignment horizontal="center" vertical="center" wrapText="1"/>
    </xf>
    <xf numFmtId="38" fontId="6" fillId="0" borderId="0" xfId="0" applyNumberFormat="1" applyFont="1" applyAlignment="1">
      <alignment vertical="center"/>
    </xf>
    <xf numFmtId="3" fontId="6" fillId="0" borderId="4" xfId="0" applyNumberFormat="1" applyFont="1" applyBorder="1" applyAlignment="1">
      <alignment horizontal="right" vertical="center" wrapText="1"/>
    </xf>
    <xf numFmtId="3" fontId="6" fillId="0" borderId="7" xfId="0" applyNumberFormat="1" applyFont="1" applyBorder="1" applyAlignment="1">
      <alignment horizontal="right" vertical="center" wrapText="1"/>
    </xf>
    <xf numFmtId="38" fontId="6" fillId="0" borderId="0" xfId="0" applyNumberFormat="1" applyFont="1" applyBorder="1" applyAlignment="1">
      <alignment vertical="center"/>
    </xf>
    <xf numFmtId="0" fontId="8" fillId="0" borderId="0" xfId="0" applyFont="1" applyBorder="1" applyAlignment="1">
      <alignment vertical="center"/>
    </xf>
    <xf numFmtId="0" fontId="6" fillId="0" borderId="7" xfId="0" applyFont="1" applyBorder="1" applyAlignment="1">
      <alignment vertical="center"/>
    </xf>
    <xf numFmtId="0" fontId="13" fillId="0" borderId="0" xfId="0" applyFont="1" applyBorder="1" applyAlignment="1">
      <alignment vertical="center" wrapText="1"/>
    </xf>
    <xf numFmtId="0" fontId="6" fillId="4" borderId="8" xfId="0" applyFont="1" applyFill="1" applyBorder="1" applyAlignment="1">
      <alignment vertical="center" wrapText="1"/>
    </xf>
    <xf numFmtId="49" fontId="6" fillId="0" borderId="0" xfId="0" applyNumberFormat="1" applyFont="1" applyBorder="1" applyAlignment="1" applyProtection="1">
      <alignment horizontal="center" vertical="center"/>
      <protection locked="0"/>
    </xf>
    <xf numFmtId="0" fontId="0" fillId="0" borderId="22" xfId="0" applyBorder="1"/>
    <xf numFmtId="0" fontId="0" fillId="0" borderId="22" xfId="0" applyBorder="1" applyAlignment="1">
      <alignment horizontal="left" vertical="center" wrapText="1"/>
    </xf>
    <xf numFmtId="0" fontId="6" fillId="0" borderId="8" xfId="0" applyFont="1" applyBorder="1" applyAlignment="1">
      <alignment horizontal="center" vertical="center" wrapText="1"/>
    </xf>
    <xf numFmtId="0" fontId="6" fillId="0" borderId="0" xfId="0" applyFont="1" applyFill="1" applyBorder="1" applyAlignment="1">
      <alignment vertical="center" wrapText="1"/>
    </xf>
    <xf numFmtId="0" fontId="9" fillId="0" borderId="0" xfId="0" applyFont="1" applyBorder="1" applyAlignment="1">
      <alignment horizontal="center" vertical="center"/>
    </xf>
    <xf numFmtId="0" fontId="6" fillId="6" borderId="42" xfId="0" applyFont="1" applyFill="1" applyBorder="1" applyAlignment="1">
      <alignment horizontal="justify" vertical="center" wrapText="1"/>
    </xf>
    <xf numFmtId="0" fontId="6" fillId="6" borderId="23" xfId="0" applyFont="1" applyFill="1" applyBorder="1" applyAlignment="1">
      <alignment horizontal="justify" vertical="center" wrapText="1"/>
    </xf>
    <xf numFmtId="0" fontId="6" fillId="0" borderId="42" xfId="0" applyFont="1" applyBorder="1" applyAlignment="1">
      <alignment horizontal="center" vertical="center" wrapText="1"/>
    </xf>
    <xf numFmtId="0" fontId="6" fillId="0" borderId="23" xfId="0" applyFont="1" applyBorder="1" applyAlignment="1">
      <alignment horizontal="center" vertical="center" wrapText="1"/>
    </xf>
    <xf numFmtId="0" fontId="6" fillId="6" borderId="22" xfId="0" applyFont="1" applyFill="1" applyBorder="1" applyAlignment="1">
      <alignment horizontal="left" vertical="center" wrapText="1"/>
    </xf>
    <xf numFmtId="0" fontId="6" fillId="0" borderId="42" xfId="0" applyFont="1" applyFill="1" applyBorder="1" applyAlignment="1" applyProtection="1">
      <alignment horizontal="center" vertical="center" wrapText="1"/>
      <protection locked="0"/>
    </xf>
    <xf numFmtId="0" fontId="6" fillId="0" borderId="23" xfId="0" applyFont="1" applyFill="1" applyBorder="1" applyAlignment="1" applyProtection="1">
      <alignment horizontal="center" vertical="center" wrapText="1"/>
      <protection locked="0"/>
    </xf>
    <xf numFmtId="0" fontId="6" fillId="0" borderId="28" xfId="0" applyFont="1" applyFill="1" applyBorder="1" applyAlignment="1" applyProtection="1">
      <alignment horizontal="center" vertical="center" wrapText="1"/>
      <protection locked="0"/>
    </xf>
    <xf numFmtId="38" fontId="6" fillId="6" borderId="22" xfId="1" applyFont="1" applyFill="1" applyBorder="1" applyAlignment="1">
      <alignment horizontal="right" vertical="center" wrapText="1"/>
    </xf>
    <xf numFmtId="38" fontId="6" fillId="6" borderId="27" xfId="1" applyFont="1" applyFill="1" applyBorder="1" applyAlignment="1">
      <alignment horizontal="right" vertical="center" wrapText="1"/>
    </xf>
    <xf numFmtId="38" fontId="6" fillId="6" borderId="40" xfId="1" applyFont="1" applyFill="1" applyBorder="1" applyAlignment="1">
      <alignment horizontal="right" vertical="center" wrapText="1"/>
    </xf>
    <xf numFmtId="0" fontId="6" fillId="6" borderId="40" xfId="0" applyFont="1" applyFill="1" applyBorder="1" applyAlignment="1">
      <alignment vertical="center" wrapText="1"/>
    </xf>
    <xf numFmtId="0" fontId="6" fillId="6" borderId="22" xfId="0" applyFont="1" applyFill="1" applyBorder="1" applyAlignment="1">
      <alignment vertical="center" wrapText="1"/>
    </xf>
    <xf numFmtId="0" fontId="6" fillId="6" borderId="27" xfId="0" applyFont="1" applyFill="1" applyBorder="1" applyAlignment="1">
      <alignment vertical="center" wrapText="1"/>
    </xf>
    <xf numFmtId="0" fontId="6" fillId="6" borderId="8" xfId="0" applyFont="1" applyFill="1" applyBorder="1" applyAlignment="1">
      <alignment vertical="center" wrapText="1"/>
    </xf>
    <xf numFmtId="38" fontId="6" fillId="4" borderId="7" xfId="1" applyFont="1" applyFill="1" applyBorder="1" applyAlignment="1">
      <alignment horizontal="center" vertical="center" wrapText="1"/>
    </xf>
    <xf numFmtId="0" fontId="6" fillId="4" borderId="70" xfId="0" applyFont="1" applyFill="1" applyBorder="1" applyAlignment="1">
      <alignment horizontal="center" vertical="center" wrapText="1"/>
    </xf>
    <xf numFmtId="0" fontId="9" fillId="0" borderId="3" xfId="0" applyFont="1" applyBorder="1" applyAlignment="1">
      <alignment horizontal="center" vertical="center"/>
    </xf>
    <xf numFmtId="0" fontId="6" fillId="4" borderId="65" xfId="0" applyFont="1" applyFill="1" applyBorder="1" applyAlignment="1">
      <alignment horizontal="center" vertical="center" wrapText="1"/>
    </xf>
    <xf numFmtId="0" fontId="6" fillId="6" borderId="27" xfId="0" applyFont="1" applyFill="1" applyBorder="1" applyAlignment="1">
      <alignment horizontal="left" vertical="center" wrapText="1"/>
    </xf>
    <xf numFmtId="0" fontId="6" fillId="6" borderId="28" xfId="0" applyFont="1" applyFill="1" applyBorder="1" applyAlignment="1">
      <alignment horizontal="justify" vertical="center" wrapText="1"/>
    </xf>
    <xf numFmtId="0" fontId="6" fillId="0" borderId="28" xfId="0" applyFont="1" applyBorder="1" applyAlignment="1">
      <alignment horizontal="center" vertical="center" wrapText="1"/>
    </xf>
    <xf numFmtId="0" fontId="6" fillId="0" borderId="5" xfId="0" applyFont="1" applyBorder="1" applyAlignment="1">
      <alignment vertical="center"/>
    </xf>
    <xf numFmtId="0" fontId="6" fillId="0" borderId="6" xfId="0" applyFont="1" applyBorder="1" applyAlignment="1">
      <alignment vertical="center"/>
    </xf>
    <xf numFmtId="0" fontId="13" fillId="0" borderId="10" xfId="0" applyFont="1" applyBorder="1" applyAlignment="1">
      <alignment vertical="center" wrapText="1"/>
    </xf>
    <xf numFmtId="0" fontId="6" fillId="0" borderId="10" xfId="0" applyFont="1" applyFill="1" applyBorder="1" applyAlignment="1">
      <alignment vertical="center" wrapText="1"/>
    </xf>
    <xf numFmtId="0" fontId="6" fillId="0" borderId="24" xfId="0" applyFont="1" applyBorder="1" applyAlignment="1">
      <alignment vertical="center"/>
    </xf>
    <xf numFmtId="0" fontId="6" fillId="0" borderId="25" xfId="0" applyFont="1" applyBorder="1" applyAlignment="1">
      <alignment vertical="center"/>
    </xf>
    <xf numFmtId="38" fontId="6" fillId="6" borderId="14" xfId="1" applyFont="1" applyFill="1" applyBorder="1" applyAlignment="1">
      <alignment horizontal="right" vertical="center" wrapText="1"/>
    </xf>
    <xf numFmtId="38" fontId="6" fillId="6" borderId="13" xfId="1" applyFont="1" applyFill="1" applyBorder="1" applyAlignment="1">
      <alignment horizontal="right" vertical="center" wrapText="1"/>
    </xf>
    <xf numFmtId="0" fontId="0" fillId="0" borderId="22" xfId="0" applyBorder="1" applyAlignment="1">
      <alignment vertical="center" wrapText="1"/>
    </xf>
    <xf numFmtId="0" fontId="0" fillId="0" borderId="22" xfId="0" applyBorder="1" applyAlignment="1">
      <alignment horizontal="left" vertical="center" wrapText="1"/>
    </xf>
    <xf numFmtId="0" fontId="6" fillId="0" borderId="4" xfId="0" applyFont="1" applyBorder="1" applyAlignment="1">
      <alignment horizontal="left" vertical="center" wrapText="1"/>
    </xf>
    <xf numFmtId="0" fontId="6" fillId="0" borderId="40"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7" xfId="0" applyFont="1" applyBorder="1" applyAlignment="1">
      <alignment horizontal="left" vertical="center" wrapText="1"/>
    </xf>
    <xf numFmtId="0" fontId="6" fillId="0" borderId="9" xfId="0" applyFont="1" applyBorder="1" applyAlignment="1">
      <alignment horizontal="left" vertical="center" wrapText="1"/>
    </xf>
    <xf numFmtId="0" fontId="6" fillId="0" borderId="8" xfId="0" applyFont="1" applyBorder="1" applyAlignment="1">
      <alignment horizontal="center" vertical="center" wrapText="1"/>
    </xf>
    <xf numFmtId="0" fontId="6" fillId="3" borderId="21" xfId="0" applyFont="1" applyFill="1" applyBorder="1" applyAlignment="1" applyProtection="1">
      <alignment horizontal="center" vertical="center" wrapText="1"/>
      <protection locked="0"/>
    </xf>
    <xf numFmtId="0" fontId="6" fillId="0" borderId="21" xfId="0" applyFont="1" applyBorder="1" applyAlignment="1">
      <alignment horizontal="center" vertical="center" wrapText="1"/>
    </xf>
    <xf numFmtId="0" fontId="6" fillId="0" borderId="0" xfId="0" applyFont="1" applyAlignment="1">
      <alignment horizontal="left" vertical="top" wrapText="1"/>
    </xf>
    <xf numFmtId="38" fontId="6" fillId="0" borderId="63" xfId="1" applyFont="1" applyBorder="1" applyAlignment="1">
      <alignment horizontal="right" vertical="center" wrapText="1"/>
    </xf>
    <xf numFmtId="38" fontId="6" fillId="0" borderId="10" xfId="1" applyFont="1" applyBorder="1" applyAlignment="1">
      <alignment horizontal="right" vertical="center" wrapText="1"/>
    </xf>
    <xf numFmtId="38" fontId="6" fillId="0" borderId="24" xfId="1" applyFont="1" applyBorder="1" applyAlignment="1">
      <alignment horizontal="right" vertical="center" wrapText="1"/>
    </xf>
    <xf numFmtId="0" fontId="6" fillId="0" borderId="74" xfId="0" applyFont="1" applyBorder="1" applyAlignment="1">
      <alignment horizontal="center" vertical="center" wrapText="1"/>
    </xf>
    <xf numFmtId="177" fontId="6" fillId="4" borderId="11" xfId="0" applyNumberFormat="1" applyFont="1" applyFill="1" applyBorder="1" applyAlignment="1">
      <alignment vertical="center" wrapText="1"/>
    </xf>
    <xf numFmtId="0" fontId="0" fillId="0" borderId="0" xfId="0" applyAlignment="1">
      <alignment horizontal="right"/>
    </xf>
    <xf numFmtId="0" fontId="19" fillId="0" borderId="0" xfId="0" applyFont="1"/>
    <xf numFmtId="0" fontId="20" fillId="0" borderId="0" xfId="0" applyFont="1" applyAlignment="1">
      <alignment horizontal="left" vertical="top" wrapText="1"/>
    </xf>
    <xf numFmtId="0" fontId="22" fillId="0" borderId="0" xfId="0" applyFont="1" applyAlignment="1">
      <alignment vertical="center"/>
    </xf>
    <xf numFmtId="0" fontId="22" fillId="0" borderId="0" xfId="0" applyFont="1" applyAlignment="1">
      <alignment horizontal="left" vertical="center"/>
    </xf>
    <xf numFmtId="0" fontId="25" fillId="0" borderId="41" xfId="0" applyFont="1" applyBorder="1" applyAlignment="1">
      <alignment horizontal="center" vertical="center" wrapText="1"/>
    </xf>
    <xf numFmtId="0" fontId="22" fillId="0" borderId="17" xfId="0" applyFont="1" applyBorder="1" applyAlignment="1">
      <alignment horizontal="center" vertical="center" wrapText="1"/>
    </xf>
    <xf numFmtId="38" fontId="27" fillId="4" borderId="79" xfId="1" applyFont="1" applyFill="1" applyBorder="1" applyAlignment="1">
      <alignment horizontal="center" vertical="center" wrapText="1"/>
    </xf>
    <xf numFmtId="0" fontId="25" fillId="0" borderId="22" xfId="0" applyFont="1" applyBorder="1" applyAlignment="1">
      <alignment horizontal="center" vertical="center" wrapText="1"/>
    </xf>
    <xf numFmtId="0" fontId="22" fillId="0" borderId="23" xfId="0" applyFont="1" applyBorder="1" applyAlignment="1">
      <alignment horizontal="center" vertical="center" wrapText="1"/>
    </xf>
    <xf numFmtId="38" fontId="27" fillId="4" borderId="24" xfId="1" applyFont="1" applyFill="1" applyBorder="1" applyAlignment="1">
      <alignment horizontal="center" vertical="center" wrapText="1"/>
    </xf>
    <xf numFmtId="0" fontId="21" fillId="0" borderId="4" xfId="0" applyFont="1" applyBorder="1" applyAlignment="1">
      <alignment horizontal="center" vertical="center" wrapText="1"/>
    </xf>
    <xf numFmtId="0" fontId="21" fillId="0" borderId="28" xfId="0" applyFont="1" applyBorder="1" applyAlignment="1">
      <alignment horizontal="center" vertical="center" wrapText="1"/>
    </xf>
    <xf numFmtId="38" fontId="27" fillId="4" borderId="5" xfId="1" applyFont="1" applyFill="1" applyBorder="1" applyAlignment="1">
      <alignment horizontal="center" vertical="center" wrapText="1"/>
    </xf>
    <xf numFmtId="0" fontId="26" fillId="0" borderId="33" xfId="0" applyFont="1" applyFill="1" applyBorder="1" applyAlignment="1">
      <alignment horizontal="center" vertical="center" wrapText="1"/>
    </xf>
    <xf numFmtId="38" fontId="24" fillId="0" borderId="32" xfId="1" applyFont="1" applyFill="1" applyBorder="1" applyAlignment="1">
      <alignment horizontal="center" vertical="center" wrapText="1"/>
    </xf>
    <xf numFmtId="0" fontId="28" fillId="0" borderId="79" xfId="0" applyFont="1" applyBorder="1" applyAlignment="1">
      <alignment horizontal="center" vertical="center" wrapText="1"/>
    </xf>
    <xf numFmtId="0" fontId="28" fillId="0" borderId="24" xfId="0" applyFont="1" applyBorder="1" applyAlignment="1">
      <alignment horizontal="center" vertical="center" wrapText="1"/>
    </xf>
    <xf numFmtId="0" fontId="20" fillId="0" borderId="5" xfId="0" applyFont="1" applyBorder="1" applyAlignment="1">
      <alignment horizontal="left" vertical="center" wrapText="1"/>
    </xf>
    <xf numFmtId="0" fontId="20" fillId="0" borderId="10" xfId="0" applyFont="1" applyFill="1" applyBorder="1" applyAlignment="1">
      <alignment horizontal="center" vertical="top" wrapText="1"/>
    </xf>
    <xf numFmtId="38" fontId="27" fillId="4" borderId="10" xfId="1" applyFont="1" applyFill="1" applyBorder="1" applyAlignment="1">
      <alignment horizontal="center" vertical="center" wrapText="1"/>
    </xf>
    <xf numFmtId="0" fontId="20" fillId="0" borderId="5" xfId="0" applyFont="1" applyFill="1" applyBorder="1" applyAlignment="1">
      <alignment horizontal="left" vertical="center" wrapText="1"/>
    </xf>
    <xf numFmtId="0" fontId="20" fillId="0" borderId="19" xfId="0" applyFont="1" applyFill="1" applyBorder="1" applyAlignment="1">
      <alignment horizontal="center" vertical="top" wrapText="1"/>
    </xf>
    <xf numFmtId="38" fontId="27" fillId="4" borderId="19" xfId="1" applyFont="1" applyFill="1" applyBorder="1" applyAlignment="1">
      <alignment horizontal="center" vertical="center" wrapText="1"/>
    </xf>
    <xf numFmtId="0" fontId="21" fillId="0" borderId="0" xfId="0" applyFont="1" applyAlignment="1">
      <alignment vertical="center"/>
    </xf>
    <xf numFmtId="0" fontId="29" fillId="0" borderId="80" xfId="0" applyFont="1" applyBorder="1" applyAlignment="1">
      <alignment horizontal="left" vertical="center" wrapText="1"/>
    </xf>
    <xf numFmtId="38" fontId="27" fillId="0" borderId="10" xfId="1" applyFont="1" applyFill="1" applyBorder="1" applyAlignment="1">
      <alignment horizontal="center" vertical="center" wrapText="1"/>
    </xf>
    <xf numFmtId="0" fontId="29" fillId="0" borderId="11" xfId="0" applyFont="1" applyFill="1" applyBorder="1" applyAlignment="1">
      <alignment horizontal="left" vertical="center" wrapText="1"/>
    </xf>
    <xf numFmtId="0" fontId="30" fillId="0" borderId="81" xfId="0" applyFont="1" applyBorder="1" applyAlignment="1">
      <alignment horizontal="center" vertical="center" wrapText="1"/>
    </xf>
    <xf numFmtId="38" fontId="24" fillId="0" borderId="24" xfId="1" applyFont="1" applyFill="1" applyBorder="1" applyAlignment="1">
      <alignment horizontal="center" vertical="center" wrapText="1"/>
    </xf>
    <xf numFmtId="0" fontId="28" fillId="0" borderId="25" xfId="0" applyFont="1" applyFill="1" applyBorder="1" applyAlignment="1">
      <alignment horizontal="left" vertical="center" wrapText="1"/>
    </xf>
    <xf numFmtId="0" fontId="31" fillId="0" borderId="5" xfId="0" applyFont="1" applyBorder="1" applyAlignment="1">
      <alignment horizontal="center" vertical="center" wrapText="1"/>
    </xf>
    <xf numFmtId="0" fontId="22" fillId="0" borderId="82" xfId="0" applyFont="1" applyBorder="1" applyAlignment="1">
      <alignment horizontal="center" vertical="center" wrapText="1"/>
    </xf>
    <xf numFmtId="3" fontId="27" fillId="4" borderId="24" xfId="0" applyNumberFormat="1" applyFont="1" applyFill="1" applyBorder="1" applyAlignment="1">
      <alignment horizontal="center" vertical="center" wrapText="1"/>
    </xf>
    <xf numFmtId="0" fontId="29" fillId="0" borderId="25" xfId="0" applyFont="1" applyFill="1" applyBorder="1" applyAlignment="1">
      <alignment horizontal="left" vertical="center" wrapText="1"/>
    </xf>
    <xf numFmtId="0" fontId="22" fillId="0" borderId="0" xfId="0" applyFont="1" applyBorder="1" applyAlignment="1">
      <alignment vertical="center"/>
    </xf>
    <xf numFmtId="38" fontId="22" fillId="0" borderId="0" xfId="1" applyFont="1" applyBorder="1" applyAlignment="1">
      <alignment horizontal="center" vertical="center"/>
    </xf>
    <xf numFmtId="0" fontId="26" fillId="0" borderId="81" xfId="0" applyFont="1" applyBorder="1" applyAlignment="1">
      <alignment horizontal="center" vertical="center" wrapText="1"/>
    </xf>
    <xf numFmtId="0" fontId="26" fillId="0" borderId="3" xfId="0" applyFont="1" applyBorder="1" applyAlignment="1">
      <alignment horizontal="center" vertical="center" wrapText="1"/>
    </xf>
    <xf numFmtId="0" fontId="28" fillId="8" borderId="13" xfId="0" applyFont="1" applyFill="1" applyBorder="1" applyAlignment="1">
      <alignment horizontal="justify" vertical="center" wrapText="1"/>
    </xf>
    <xf numFmtId="38" fontId="24" fillId="8" borderId="14" xfId="1" applyFont="1" applyFill="1" applyBorder="1" applyAlignment="1">
      <alignment horizontal="center" vertical="center" wrapText="1"/>
    </xf>
    <xf numFmtId="0" fontId="28" fillId="8" borderId="15" xfId="0" applyFont="1" applyFill="1" applyBorder="1" applyAlignment="1">
      <alignment horizontal="left" vertical="center" wrapText="1"/>
    </xf>
    <xf numFmtId="0" fontId="30" fillId="0" borderId="5" xfId="0" applyFont="1" applyBorder="1" applyAlignment="1">
      <alignment horizontal="center" vertical="center" wrapText="1"/>
    </xf>
    <xf numFmtId="3" fontId="27" fillId="4" borderId="0" xfId="0" applyNumberFormat="1" applyFont="1" applyFill="1" applyBorder="1" applyAlignment="1">
      <alignment horizontal="center" vertical="center" wrapText="1"/>
    </xf>
    <xf numFmtId="0" fontId="28" fillId="0" borderId="8" xfId="0" applyFont="1" applyFill="1" applyBorder="1" applyAlignment="1">
      <alignment horizontal="left" vertical="center" wrapText="1"/>
    </xf>
    <xf numFmtId="0" fontId="29" fillId="0" borderId="77" xfId="0" applyFont="1" applyFill="1" applyBorder="1" applyAlignment="1">
      <alignment horizontal="left" vertical="center" wrapText="1"/>
    </xf>
    <xf numFmtId="0" fontId="29" fillId="0" borderId="47" xfId="0" applyFont="1" applyFill="1" applyBorder="1" applyAlignment="1">
      <alignment horizontal="left" vertical="center" wrapText="1"/>
    </xf>
    <xf numFmtId="0" fontId="29" fillId="0" borderId="78"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9" fillId="0" borderId="76" xfId="0" applyFont="1" applyFill="1" applyBorder="1" applyAlignment="1">
      <alignment vertical="center" wrapText="1"/>
    </xf>
    <xf numFmtId="0" fontId="29" fillId="0" borderId="78" xfId="0" applyFont="1" applyFill="1" applyBorder="1" applyAlignment="1">
      <alignment vertical="center" wrapText="1"/>
    </xf>
    <xf numFmtId="0" fontId="27" fillId="0" borderId="4" xfId="0" applyFont="1" applyBorder="1" applyAlignment="1">
      <alignment horizontal="center" vertical="center" wrapText="1"/>
    </xf>
    <xf numFmtId="0" fontId="0" fillId="0" borderId="0" xfId="0" applyAlignment="1">
      <alignment vertical="center" wrapText="1"/>
    </xf>
    <xf numFmtId="0" fontId="32" fillId="0" borderId="0" xfId="0" applyFont="1" applyAlignment="1">
      <alignment vertical="center"/>
    </xf>
    <xf numFmtId="0" fontId="32" fillId="0" borderId="0" xfId="0" applyFont="1"/>
    <xf numFmtId="0" fontId="33" fillId="0" borderId="0" xfId="0" applyFont="1" applyAlignment="1">
      <alignment horizontal="center" vertical="top"/>
    </xf>
    <xf numFmtId="0" fontId="34" fillId="0" borderId="0" xfId="0" applyFont="1"/>
    <xf numFmtId="0" fontId="32" fillId="0" borderId="22" xfId="0" applyFont="1" applyBorder="1" applyAlignment="1">
      <alignment vertical="center"/>
    </xf>
    <xf numFmtId="0" fontId="32" fillId="4" borderId="23" xfId="0" applyFont="1" applyFill="1" applyBorder="1" applyAlignment="1">
      <alignment vertical="center"/>
    </xf>
    <xf numFmtId="0" fontId="32" fillId="0" borderId="25" xfId="0" applyFont="1" applyBorder="1" applyAlignment="1">
      <alignment vertical="center"/>
    </xf>
    <xf numFmtId="0" fontId="32" fillId="4" borderId="23" xfId="0" applyFont="1" applyFill="1" applyBorder="1"/>
    <xf numFmtId="0" fontId="32" fillId="9" borderId="83" xfId="0" applyFont="1" applyFill="1" applyBorder="1"/>
    <xf numFmtId="0" fontId="24" fillId="0" borderId="39" xfId="0" applyFont="1" applyBorder="1" applyAlignment="1">
      <alignment horizontal="center" vertical="center" wrapText="1"/>
    </xf>
    <xf numFmtId="0" fontId="24" fillId="0" borderId="45" xfId="0" applyFont="1" applyBorder="1" applyAlignment="1">
      <alignment horizontal="center" vertical="center" wrapText="1"/>
    </xf>
    <xf numFmtId="0" fontId="27" fillId="0" borderId="40" xfId="0" applyFont="1" applyBorder="1" applyAlignment="1">
      <alignment horizontal="center" vertical="center" wrapText="1"/>
    </xf>
    <xf numFmtId="0" fontId="27" fillId="0" borderId="22"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23" xfId="0" applyFont="1" applyBorder="1" applyAlignment="1">
      <alignment horizontal="center" vertical="center" wrapText="1"/>
    </xf>
    <xf numFmtId="0" fontId="27" fillId="0" borderId="25" xfId="0" applyFont="1" applyBorder="1" applyAlignment="1">
      <alignment horizontal="center" vertical="center" wrapText="1"/>
    </xf>
    <xf numFmtId="0" fontId="24" fillId="0" borderId="59" xfId="0" applyFont="1" applyBorder="1" applyAlignment="1">
      <alignment horizontal="center" vertical="center" wrapText="1"/>
    </xf>
    <xf numFmtId="0" fontId="20" fillId="0" borderId="4" xfId="0" applyFont="1" applyBorder="1" applyAlignment="1">
      <alignment horizontal="left" vertical="center" wrapText="1"/>
    </xf>
    <xf numFmtId="0" fontId="20" fillId="4" borderId="9" xfId="0" applyFont="1" applyFill="1" applyBorder="1" applyAlignment="1">
      <alignment horizontal="center" vertical="top" wrapText="1"/>
    </xf>
    <xf numFmtId="0" fontId="20" fillId="4" borderId="20" xfId="0" applyFont="1" applyFill="1" applyBorder="1" applyAlignment="1">
      <alignment horizontal="center" vertical="top" wrapText="1"/>
    </xf>
    <xf numFmtId="0" fontId="24" fillId="8" borderId="13" xfId="0" applyFont="1" applyFill="1" applyBorder="1" applyAlignment="1">
      <alignment horizontal="justify" vertical="center" wrapText="1"/>
    </xf>
    <xf numFmtId="0" fontId="24" fillId="8" borderId="14" xfId="0" applyFont="1" applyFill="1" applyBorder="1" applyAlignment="1">
      <alignment horizontal="justify" vertical="center" wrapText="1"/>
    </xf>
    <xf numFmtId="0" fontId="29" fillId="0" borderId="0" xfId="0" applyFont="1" applyAlignment="1">
      <alignment horizontal="left" vertical="top" wrapText="1"/>
    </xf>
    <xf numFmtId="0" fontId="27" fillId="0" borderId="23" xfId="0" applyFont="1" applyBorder="1" applyAlignment="1">
      <alignment horizontal="left" vertical="center" wrapText="1"/>
    </xf>
    <xf numFmtId="0" fontId="27" fillId="0" borderId="10" xfId="0" applyFont="1" applyBorder="1" applyAlignment="1">
      <alignment horizontal="left" vertical="center" wrapText="1"/>
    </xf>
    <xf numFmtId="0" fontId="27" fillId="0" borderId="24" xfId="0" applyFont="1" applyBorder="1" applyAlignment="1">
      <alignment horizontal="left" vertical="center" wrapText="1"/>
    </xf>
    <xf numFmtId="0" fontId="27" fillId="0" borderId="4" xfId="0" applyFont="1" applyBorder="1" applyAlignment="1">
      <alignment horizontal="left" vertical="center" wrapText="1"/>
    </xf>
    <xf numFmtId="0" fontId="27" fillId="0" borderId="6" xfId="0" applyFont="1" applyBorder="1" applyAlignment="1">
      <alignment horizontal="left" vertical="center" wrapText="1"/>
    </xf>
    <xf numFmtId="0" fontId="27" fillId="0" borderId="7" xfId="0" applyFont="1" applyBorder="1" applyAlignment="1">
      <alignment horizontal="left" vertical="center" wrapText="1"/>
    </xf>
    <xf numFmtId="0" fontId="27" fillId="0" borderId="8" xfId="0" applyFont="1" applyBorder="1" applyAlignment="1">
      <alignment horizontal="left" vertical="center" wrapText="1"/>
    </xf>
    <xf numFmtId="0" fontId="32" fillId="4" borderId="23" xfId="0" applyFont="1" applyFill="1" applyBorder="1" applyAlignment="1">
      <alignment horizontal="center"/>
    </xf>
    <xf numFmtId="0" fontId="32" fillId="4" borderId="25" xfId="0" applyFont="1" applyFill="1" applyBorder="1" applyAlignment="1">
      <alignment horizontal="center"/>
    </xf>
    <xf numFmtId="0" fontId="32" fillId="0" borderId="23" xfId="0" applyFont="1" applyBorder="1" applyAlignment="1">
      <alignment horizontal="left"/>
    </xf>
    <xf numFmtId="0" fontId="32" fillId="0" borderId="25" xfId="0" applyFont="1" applyBorder="1" applyAlignment="1">
      <alignment horizontal="left"/>
    </xf>
    <xf numFmtId="0" fontId="32" fillId="0" borderId="23" xfId="0" applyFont="1" applyBorder="1" applyAlignment="1">
      <alignment horizontal="left" vertical="center" wrapText="1"/>
    </xf>
    <xf numFmtId="0" fontId="32" fillId="0" borderId="25" xfId="0" applyFont="1" applyBorder="1" applyAlignment="1">
      <alignment horizontal="left" vertical="center"/>
    </xf>
    <xf numFmtId="0" fontId="32" fillId="0" borderId="38" xfId="0" applyFont="1" applyBorder="1" applyAlignment="1">
      <alignment horizontal="center" vertical="center"/>
    </xf>
    <xf numFmtId="0" fontId="32" fillId="0" borderId="21" xfId="0" applyFont="1" applyBorder="1" applyAlignment="1">
      <alignment horizontal="center" vertical="center"/>
    </xf>
    <xf numFmtId="0" fontId="32" fillId="0" borderId="46" xfId="0" applyFont="1" applyBorder="1" applyAlignment="1">
      <alignment horizontal="center" vertical="center"/>
    </xf>
    <xf numFmtId="0" fontId="32" fillId="0" borderId="23" xfId="0" applyFont="1" applyBorder="1" applyAlignment="1">
      <alignment horizontal="left" vertical="center"/>
    </xf>
    <xf numFmtId="0" fontId="32" fillId="4" borderId="23" xfId="0" applyFont="1" applyFill="1" applyBorder="1" applyAlignment="1">
      <alignment horizontal="center" vertical="center"/>
    </xf>
    <xf numFmtId="0" fontId="32" fillId="4" borderId="25" xfId="0" applyFont="1" applyFill="1" applyBorder="1" applyAlignment="1">
      <alignment horizontal="center" vertical="center"/>
    </xf>
    <xf numFmtId="0" fontId="23" fillId="0" borderId="0" xfId="0" applyFont="1" applyAlignment="1">
      <alignment horizontal="center" vertical="top"/>
    </xf>
    <xf numFmtId="0" fontId="27" fillId="0" borderId="33" xfId="0" applyFont="1" applyFill="1" applyBorder="1" applyAlignment="1">
      <alignment horizontal="center" vertical="center" wrapText="1"/>
    </xf>
    <xf numFmtId="0" fontId="27" fillId="0" borderId="32" xfId="0" applyFont="1" applyFill="1" applyBorder="1" applyAlignment="1">
      <alignment horizontal="center" vertical="center" wrapText="1"/>
    </xf>
    <xf numFmtId="0" fontId="27" fillId="0" borderId="42" xfId="0" applyFont="1" applyBorder="1" applyAlignment="1">
      <alignment horizontal="center" vertical="center" wrapText="1"/>
    </xf>
    <xf numFmtId="0" fontId="27" fillId="0" borderId="43" xfId="0" applyFont="1" applyBorder="1" applyAlignment="1">
      <alignment horizontal="center" vertical="center" wrapText="1"/>
    </xf>
    <xf numFmtId="0" fontId="20" fillId="0" borderId="6" xfId="0" applyFont="1" applyBorder="1" applyAlignment="1">
      <alignment horizontal="left" vertical="center" wrapText="1"/>
    </xf>
    <xf numFmtId="0" fontId="24" fillId="2" borderId="13" xfId="0" applyFont="1" applyFill="1" applyBorder="1" applyAlignment="1">
      <alignment horizontal="center" vertical="center" wrapText="1"/>
    </xf>
    <xf numFmtId="0" fontId="24" fillId="2" borderId="14"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0" fillId="4" borderId="18" xfId="0" applyFont="1" applyFill="1" applyBorder="1" applyAlignment="1">
      <alignment horizontal="center" vertical="top" wrapText="1"/>
    </xf>
    <xf numFmtId="0" fontId="20" fillId="4" borderId="11" xfId="0" applyFont="1" applyFill="1" applyBorder="1" applyAlignment="1">
      <alignment horizontal="center" vertical="top" wrapText="1"/>
    </xf>
    <xf numFmtId="0" fontId="6" fillId="0" borderId="0" xfId="0" applyFont="1" applyAlignment="1">
      <alignment horizontal="left" vertical="center"/>
    </xf>
    <xf numFmtId="0" fontId="6" fillId="0" borderId="0" xfId="0" applyFont="1" applyAlignment="1">
      <alignment horizontal="left" vertical="top" wrapText="1"/>
    </xf>
    <xf numFmtId="0" fontId="6" fillId="0" borderId="35"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6" fillId="0" borderId="52" xfId="0" applyFont="1" applyBorder="1" applyAlignment="1">
      <alignment horizontal="left" vertical="center" wrapText="1"/>
    </xf>
    <xf numFmtId="0" fontId="6" fillId="0" borderId="63" xfId="0" applyFont="1" applyBorder="1" applyAlignment="1">
      <alignment horizontal="left" vertical="center" wrapText="1"/>
    </xf>
    <xf numFmtId="0" fontId="6" fillId="0" borderId="64"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68" xfId="0" applyFont="1" applyBorder="1" applyAlignment="1">
      <alignment horizontal="left" vertical="center" wrapText="1"/>
    </xf>
    <xf numFmtId="0" fontId="6" fillId="0" borderId="69"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25" xfId="0" applyFont="1" applyBorder="1" applyAlignment="1">
      <alignment horizontal="left" vertical="center" wrapText="1"/>
    </xf>
    <xf numFmtId="0" fontId="6" fillId="0" borderId="5" xfId="0" applyFont="1" applyBorder="1" applyAlignment="1">
      <alignment horizontal="left" vertical="center" wrapText="1"/>
    </xf>
    <xf numFmtId="0" fontId="6" fillId="0" borderId="0" xfId="0" applyFont="1" applyBorder="1" applyAlignment="1">
      <alignment horizontal="left" vertical="center" wrapText="1"/>
    </xf>
    <xf numFmtId="0" fontId="6" fillId="0" borderId="23" xfId="0" applyFont="1" applyBorder="1" applyAlignment="1">
      <alignment horizontal="justify" vertical="center" wrapText="1"/>
    </xf>
    <xf numFmtId="0" fontId="6" fillId="0" borderId="24" xfId="0" applyFont="1" applyBorder="1" applyAlignment="1">
      <alignment horizontal="justify" vertical="center" wrapText="1"/>
    </xf>
    <xf numFmtId="0" fontId="6" fillId="0" borderId="4" xfId="0" applyFont="1" applyBorder="1" applyAlignment="1">
      <alignment horizontal="left" vertical="center" wrapText="1"/>
    </xf>
    <xf numFmtId="0" fontId="6" fillId="0" borderId="7" xfId="0" applyFont="1" applyBorder="1" applyAlignment="1">
      <alignment horizontal="left" vertical="center" wrapText="1"/>
    </xf>
    <xf numFmtId="38" fontId="6" fillId="0" borderId="40" xfId="1" applyFont="1" applyFill="1" applyBorder="1" applyAlignment="1" applyProtection="1">
      <alignment horizontal="center" vertical="center" wrapText="1"/>
      <protection locked="0"/>
    </xf>
    <xf numFmtId="38" fontId="6" fillId="0" borderId="22" xfId="1" applyFont="1" applyFill="1" applyBorder="1" applyAlignment="1" applyProtection="1">
      <alignment horizontal="center" vertical="center" wrapText="1"/>
      <protection locked="0"/>
    </xf>
    <xf numFmtId="38" fontId="6" fillId="0" borderId="27" xfId="1" applyFont="1" applyFill="1" applyBorder="1" applyAlignment="1" applyProtection="1">
      <alignment horizontal="center" vertical="center" wrapText="1"/>
      <protection locked="0"/>
    </xf>
    <xf numFmtId="0" fontId="6" fillId="0" borderId="28" xfId="0" applyFont="1" applyBorder="1" applyAlignment="1">
      <alignment horizontal="left" vertical="center" wrapText="1"/>
    </xf>
    <xf numFmtId="0" fontId="6" fillId="0" borderId="29" xfId="0" applyFont="1" applyBorder="1" applyAlignment="1">
      <alignment horizontal="left" vertical="center" wrapText="1"/>
    </xf>
    <xf numFmtId="0" fontId="6" fillId="0" borderId="30" xfId="0" applyFont="1" applyBorder="1" applyAlignment="1">
      <alignment horizontal="left" vertical="center" wrapText="1"/>
    </xf>
    <xf numFmtId="38" fontId="6" fillId="0" borderId="46" xfId="1" applyFont="1" applyBorder="1" applyAlignment="1">
      <alignment horizontal="right" vertical="center"/>
    </xf>
    <xf numFmtId="38" fontId="6" fillId="3" borderId="28" xfId="1" applyFont="1" applyFill="1" applyBorder="1" applyAlignment="1" applyProtection="1">
      <alignment horizontal="right" vertical="center" wrapText="1"/>
      <protection locked="0"/>
    </xf>
    <xf numFmtId="38" fontId="6" fillId="3" borderId="30" xfId="1" applyFont="1" applyFill="1" applyBorder="1" applyAlignment="1" applyProtection="1">
      <alignment horizontal="right" vertical="center" wrapText="1"/>
      <protection locked="0"/>
    </xf>
    <xf numFmtId="0" fontId="6" fillId="0" borderId="0"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38" xfId="0" applyFont="1" applyFill="1" applyBorder="1" applyAlignment="1" applyProtection="1">
      <alignment horizontal="center" vertical="center" wrapText="1"/>
      <protection locked="0"/>
    </xf>
    <xf numFmtId="0" fontId="6" fillId="0" borderId="46" xfId="0" applyFont="1" applyFill="1" applyBorder="1" applyAlignment="1" applyProtection="1">
      <alignment horizontal="center" vertical="center" wrapText="1"/>
      <protection locked="0"/>
    </xf>
    <xf numFmtId="0" fontId="6" fillId="0" borderId="21" xfId="0" applyFont="1" applyFill="1" applyBorder="1" applyAlignment="1" applyProtection="1">
      <alignment horizontal="center" vertical="center" wrapText="1"/>
      <protection locked="0"/>
    </xf>
    <xf numFmtId="0" fontId="6" fillId="0" borderId="38"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21" xfId="0" applyFont="1" applyBorder="1" applyAlignment="1">
      <alignment horizontal="center" vertical="center" wrapText="1"/>
    </xf>
    <xf numFmtId="38" fontId="6" fillId="6" borderId="38" xfId="1" applyFont="1" applyFill="1" applyBorder="1" applyAlignment="1">
      <alignment horizontal="right" vertical="center" wrapText="1"/>
    </xf>
    <xf numFmtId="38" fontId="6" fillId="6" borderId="46" xfId="1" applyFont="1" applyFill="1" applyBorder="1" applyAlignment="1">
      <alignment horizontal="right" vertical="center" wrapText="1"/>
    </xf>
    <xf numFmtId="38" fontId="6" fillId="6" borderId="21" xfId="1" applyFont="1" applyFill="1" applyBorder="1" applyAlignment="1">
      <alignment horizontal="right" vertical="center" wrapText="1"/>
    </xf>
    <xf numFmtId="0" fontId="6" fillId="0" borderId="61" xfId="0" applyFont="1" applyFill="1" applyBorder="1" applyAlignment="1">
      <alignment horizontal="center" vertical="center" wrapText="1"/>
    </xf>
    <xf numFmtId="0" fontId="6" fillId="0" borderId="37" xfId="0" applyFont="1" applyFill="1" applyBorder="1" applyAlignment="1">
      <alignment horizontal="center" vertical="center" wrapText="1"/>
    </xf>
    <xf numFmtId="38" fontId="6" fillId="0" borderId="56" xfId="1" applyFont="1" applyFill="1" applyBorder="1" applyAlignment="1">
      <alignment horizontal="right" vertical="center"/>
    </xf>
    <xf numFmtId="38" fontId="6" fillId="0" borderId="57" xfId="1" applyFont="1" applyFill="1" applyBorder="1" applyAlignment="1">
      <alignment horizontal="right" vertical="center"/>
    </xf>
    <xf numFmtId="38" fontId="6" fillId="0" borderId="20" xfId="1" applyFont="1" applyFill="1" applyBorder="1" applyAlignment="1">
      <alignment horizontal="right" vertical="center"/>
    </xf>
    <xf numFmtId="38" fontId="6" fillId="0" borderId="18" xfId="1" applyFont="1" applyFill="1" applyBorder="1" applyAlignment="1">
      <alignment horizontal="right" vertical="center"/>
    </xf>
    <xf numFmtId="0" fontId="6" fillId="0" borderId="33"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9" xfId="0" applyFont="1" applyBorder="1" applyAlignment="1">
      <alignment horizontal="center" vertical="center" textRotation="255" wrapText="1"/>
    </xf>
    <xf numFmtId="0" fontId="6" fillId="0" borderId="45" xfId="0" applyFont="1" applyBorder="1" applyAlignment="1">
      <alignment horizontal="center" vertical="center" textRotation="255" wrapText="1"/>
    </xf>
    <xf numFmtId="0" fontId="6" fillId="0" borderId="59" xfId="0" applyFont="1" applyBorder="1" applyAlignment="1">
      <alignment horizontal="center" vertical="center" textRotation="255" wrapText="1"/>
    </xf>
    <xf numFmtId="0" fontId="6" fillId="0" borderId="1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40" xfId="0" applyFont="1" applyBorder="1" applyAlignment="1">
      <alignment horizontal="justify" vertical="center" wrapText="1"/>
    </xf>
    <xf numFmtId="38" fontId="6" fillId="3" borderId="42" xfId="1" applyFont="1" applyFill="1" applyBorder="1" applyAlignment="1" applyProtection="1">
      <alignment horizontal="right" vertical="center" wrapText="1"/>
      <protection locked="0"/>
    </xf>
    <xf numFmtId="38" fontId="6" fillId="3" borderId="43" xfId="1" applyFont="1" applyFill="1" applyBorder="1" applyAlignment="1" applyProtection="1">
      <alignment horizontal="right" vertical="center" wrapText="1"/>
      <protection locked="0"/>
    </xf>
    <xf numFmtId="0" fontId="6" fillId="0" borderId="22" xfId="0" applyFont="1" applyBorder="1" applyAlignment="1">
      <alignment horizontal="justify" vertical="center" wrapText="1"/>
    </xf>
    <xf numFmtId="38" fontId="6" fillId="3" borderId="23" xfId="1" applyFont="1" applyFill="1" applyBorder="1" applyAlignment="1" applyProtection="1">
      <alignment horizontal="right" vertical="center" wrapText="1"/>
      <protection locked="0"/>
    </xf>
    <xf numFmtId="38" fontId="6" fillId="3" borderId="25" xfId="1" applyFont="1" applyFill="1" applyBorder="1" applyAlignment="1" applyProtection="1">
      <alignment horizontal="right" vertical="center" wrapText="1"/>
      <protection locked="0"/>
    </xf>
    <xf numFmtId="0" fontId="6" fillId="6" borderId="22" xfId="0" applyFont="1" applyFill="1" applyBorder="1" applyAlignment="1">
      <alignment horizontal="center" vertical="center" wrapText="1"/>
    </xf>
    <xf numFmtId="0" fontId="6" fillId="0" borderId="22" xfId="0" applyFont="1" applyBorder="1" applyAlignment="1">
      <alignment horizontal="center" vertical="center" wrapText="1"/>
    </xf>
    <xf numFmtId="38" fontId="6" fillId="3" borderId="4" xfId="1" applyFont="1" applyFill="1" applyBorder="1" applyAlignment="1" applyProtection="1">
      <alignment horizontal="right" vertical="center" wrapText="1"/>
      <protection locked="0"/>
    </xf>
    <xf numFmtId="38" fontId="6" fillId="3" borderId="6" xfId="1" applyFont="1" applyFill="1" applyBorder="1" applyAlignment="1" applyProtection="1">
      <alignment horizontal="right" vertical="center" wrapText="1"/>
      <protection locked="0"/>
    </xf>
    <xf numFmtId="38" fontId="6" fillId="3" borderId="7" xfId="1" applyFont="1" applyFill="1" applyBorder="1" applyAlignment="1" applyProtection="1">
      <alignment horizontal="right" vertical="center" wrapText="1"/>
      <protection locked="0"/>
    </xf>
    <xf numFmtId="38" fontId="6" fillId="3" borderId="8" xfId="1" applyFont="1" applyFill="1" applyBorder="1" applyAlignment="1" applyProtection="1">
      <alignment horizontal="right" vertical="center" wrapText="1"/>
      <protection locked="0"/>
    </xf>
    <xf numFmtId="38" fontId="6" fillId="3" borderId="9" xfId="1" applyFont="1" applyFill="1" applyBorder="1" applyAlignment="1" applyProtection="1">
      <alignment horizontal="right" vertical="center" wrapText="1"/>
      <protection locked="0"/>
    </xf>
    <xf numFmtId="38" fontId="6" fillId="3" borderId="11" xfId="1" applyFont="1" applyFill="1" applyBorder="1" applyAlignment="1" applyProtection="1">
      <alignment horizontal="right" vertical="center" wrapText="1"/>
      <protection locked="0"/>
    </xf>
    <xf numFmtId="0" fontId="6" fillId="3" borderId="38" xfId="0" applyFont="1" applyFill="1" applyBorder="1" applyAlignment="1" applyProtection="1">
      <alignment horizontal="center" vertical="center" wrapText="1"/>
      <protection locked="0"/>
    </xf>
    <xf numFmtId="0" fontId="6" fillId="3" borderId="46" xfId="0" applyFont="1" applyFill="1" applyBorder="1" applyAlignment="1" applyProtection="1">
      <alignment horizontal="center" vertical="center" wrapText="1"/>
      <protection locked="0"/>
    </xf>
    <xf numFmtId="0" fontId="6" fillId="3" borderId="21" xfId="0" applyFont="1" applyFill="1" applyBorder="1" applyAlignment="1" applyProtection="1">
      <alignment horizontal="center" vertical="center" wrapText="1"/>
      <protection locked="0"/>
    </xf>
    <xf numFmtId="0" fontId="6" fillId="0" borderId="23" xfId="0" applyFont="1" applyBorder="1" applyAlignment="1">
      <alignment vertical="center" wrapText="1"/>
    </xf>
    <xf numFmtId="0" fontId="6" fillId="0" borderId="24" xfId="0" applyFont="1" applyBorder="1" applyAlignment="1">
      <alignment vertical="center" wrapText="1"/>
    </xf>
    <xf numFmtId="0" fontId="6" fillId="0" borderId="25" xfId="0" applyFont="1" applyBorder="1" applyAlignment="1">
      <alignment vertical="center" wrapText="1"/>
    </xf>
    <xf numFmtId="38" fontId="6" fillId="0" borderId="9" xfId="1" applyFont="1" applyFill="1" applyBorder="1" applyAlignment="1">
      <alignment horizontal="right" vertical="center"/>
    </xf>
    <xf numFmtId="38" fontId="6" fillId="0" borderId="11" xfId="1" applyFont="1" applyFill="1" applyBorder="1" applyAlignment="1">
      <alignment horizontal="right" vertical="center"/>
    </xf>
    <xf numFmtId="0" fontId="6" fillId="0" borderId="6" xfId="0" applyFont="1" applyBorder="1" applyAlignment="1">
      <alignment horizontal="left" vertical="center" wrapText="1"/>
    </xf>
    <xf numFmtId="0" fontId="6" fillId="0" borderId="11" xfId="0" applyFont="1" applyBorder="1" applyAlignment="1">
      <alignment horizontal="left" vertical="center" wrapText="1"/>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8" xfId="0" applyFont="1" applyBorder="1" applyAlignment="1">
      <alignment horizontal="left" vertical="center" wrapText="1"/>
    </xf>
    <xf numFmtId="0" fontId="6" fillId="0" borderId="20" xfId="0" applyFont="1" applyBorder="1" applyAlignment="1">
      <alignment horizontal="left" vertical="center" wrapText="1"/>
    </xf>
    <xf numFmtId="0" fontId="6" fillId="0" borderId="18" xfId="0" applyFont="1" applyBorder="1" applyAlignment="1">
      <alignment horizontal="left" vertical="center" wrapText="1"/>
    </xf>
    <xf numFmtId="9" fontId="9" fillId="5" borderId="49" xfId="0" applyNumberFormat="1" applyFont="1" applyFill="1" applyBorder="1" applyAlignment="1">
      <alignment horizontal="center" vertical="center"/>
    </xf>
    <xf numFmtId="9" fontId="9" fillId="5" borderId="50" xfId="0" applyNumberFormat="1" applyFont="1" applyFill="1" applyBorder="1" applyAlignment="1">
      <alignment horizontal="center" vertical="center"/>
    </xf>
    <xf numFmtId="9" fontId="6" fillId="0" borderId="22" xfId="1" applyNumberFormat="1" applyFont="1" applyBorder="1" applyAlignment="1">
      <alignment horizontal="right" vertical="center"/>
    </xf>
    <xf numFmtId="0" fontId="6" fillId="2" borderId="71" xfId="0" applyFont="1" applyFill="1" applyBorder="1" applyAlignment="1">
      <alignment horizontal="center" vertical="center" wrapText="1"/>
    </xf>
    <xf numFmtId="0" fontId="6" fillId="2" borderId="72" xfId="0" applyFont="1" applyFill="1" applyBorder="1" applyAlignment="1">
      <alignment horizontal="center" vertical="center" wrapText="1"/>
    </xf>
    <xf numFmtId="0" fontId="6" fillId="2" borderId="7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74" xfId="0" applyFont="1" applyFill="1" applyBorder="1" applyAlignment="1">
      <alignment horizontal="center" vertical="center" wrapText="1"/>
    </xf>
    <xf numFmtId="0" fontId="6" fillId="2" borderId="75" xfId="0" applyFont="1" applyFill="1" applyBorder="1" applyAlignment="1">
      <alignment horizontal="center" vertical="center" wrapText="1"/>
    </xf>
    <xf numFmtId="0" fontId="17" fillId="0" borderId="66" xfId="0" applyFont="1" applyBorder="1" applyAlignment="1">
      <alignment horizontal="center" vertical="center"/>
    </xf>
    <xf numFmtId="0" fontId="6" fillId="0" borderId="66" xfId="0" applyFont="1" applyBorder="1" applyAlignment="1">
      <alignment horizontal="center" vertical="center"/>
    </xf>
    <xf numFmtId="0" fontId="17" fillId="6" borderId="66" xfId="0" applyFont="1" applyFill="1" applyBorder="1" applyAlignment="1">
      <alignment horizontal="center" vertical="center"/>
    </xf>
    <xf numFmtId="0" fontId="6" fillId="6" borderId="66" xfId="0" applyFont="1" applyFill="1" applyBorder="1" applyAlignment="1">
      <alignment horizontal="center" vertical="center"/>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9" fillId="6" borderId="13" xfId="0" applyFont="1" applyFill="1" applyBorder="1" applyAlignment="1">
      <alignment horizontal="center" vertical="center"/>
    </xf>
    <xf numFmtId="0" fontId="9" fillId="6" borderId="15" xfId="0" applyFont="1" applyFill="1" applyBorder="1" applyAlignment="1">
      <alignment horizontal="center" vertical="center"/>
    </xf>
    <xf numFmtId="0" fontId="9" fillId="0" borderId="1" xfId="0" applyFont="1" applyBorder="1" applyAlignment="1">
      <alignment horizontal="center" vertical="center"/>
    </xf>
    <xf numFmtId="0" fontId="9" fillId="0" borderId="67" xfId="0" applyFont="1" applyBorder="1" applyAlignment="1">
      <alignment horizontal="center" vertical="center"/>
    </xf>
    <xf numFmtId="9" fontId="9" fillId="6" borderId="13" xfId="0" quotePrefix="1" applyNumberFormat="1" applyFont="1" applyFill="1" applyBorder="1" applyAlignment="1">
      <alignment horizontal="center" vertical="center"/>
    </xf>
    <xf numFmtId="9" fontId="9" fillId="6" borderId="15" xfId="0" quotePrefix="1" applyNumberFormat="1" applyFont="1" applyFill="1" applyBorder="1" applyAlignment="1">
      <alignment horizontal="center" vertical="center"/>
    </xf>
    <xf numFmtId="9" fontId="9" fillId="6" borderId="1" xfId="0" quotePrefix="1" applyNumberFormat="1" applyFont="1" applyFill="1" applyBorder="1" applyAlignment="1">
      <alignment horizontal="center" vertical="center"/>
    </xf>
    <xf numFmtId="9" fontId="9" fillId="6" borderId="67" xfId="0" quotePrefix="1" applyNumberFormat="1" applyFont="1" applyFill="1" applyBorder="1" applyAlignment="1">
      <alignment horizontal="center" vertical="center"/>
    </xf>
    <xf numFmtId="0" fontId="6" fillId="0" borderId="7" xfId="0" applyFont="1" applyBorder="1" applyAlignment="1">
      <alignment horizontal="left" vertical="center"/>
    </xf>
    <xf numFmtId="0" fontId="6" fillId="0" borderId="0" xfId="0" applyFont="1" applyBorder="1" applyAlignment="1">
      <alignment horizontal="left" vertical="center"/>
    </xf>
    <xf numFmtId="0" fontId="6" fillId="0" borderId="8" xfId="0" applyFont="1" applyBorder="1" applyAlignment="1">
      <alignment horizontal="left" vertical="center"/>
    </xf>
    <xf numFmtId="38" fontId="6" fillId="0" borderId="17" xfId="1" applyFont="1" applyFill="1" applyBorder="1" applyAlignment="1" applyProtection="1">
      <alignment horizontal="center" vertical="center" wrapText="1"/>
      <protection locked="0"/>
    </xf>
    <xf numFmtId="38" fontId="6" fillId="0" borderId="2" xfId="1" applyFont="1" applyFill="1" applyBorder="1" applyAlignment="1" applyProtection="1">
      <alignment horizontal="center" vertical="center" wrapText="1"/>
      <protection locked="0"/>
    </xf>
    <xf numFmtId="38" fontId="6" fillId="0" borderId="16" xfId="1" applyFont="1" applyFill="1" applyBorder="1" applyAlignment="1" applyProtection="1">
      <alignment horizontal="center" vertical="center" wrapText="1"/>
      <protection locked="0"/>
    </xf>
    <xf numFmtId="38" fontId="6" fillId="0" borderId="7" xfId="1" applyFont="1" applyFill="1" applyBorder="1" applyAlignment="1" applyProtection="1">
      <alignment horizontal="center" vertical="center" wrapText="1"/>
      <protection locked="0"/>
    </xf>
    <xf numFmtId="38" fontId="6" fillId="0" borderId="0" xfId="1" applyFont="1" applyFill="1" applyBorder="1" applyAlignment="1" applyProtection="1">
      <alignment horizontal="center" vertical="center" wrapText="1"/>
      <protection locked="0"/>
    </xf>
    <xf numFmtId="38" fontId="6" fillId="0" borderId="8" xfId="1" applyFont="1" applyFill="1" applyBorder="1" applyAlignment="1" applyProtection="1">
      <alignment horizontal="center" vertical="center" wrapText="1"/>
      <protection locked="0"/>
    </xf>
    <xf numFmtId="38" fontId="6" fillId="0" borderId="20" xfId="1" applyFont="1" applyFill="1" applyBorder="1" applyAlignment="1" applyProtection="1">
      <alignment horizontal="center" vertical="center" wrapText="1"/>
      <protection locked="0"/>
    </xf>
    <xf numFmtId="38" fontId="6" fillId="0" borderId="19" xfId="1" applyFont="1" applyFill="1" applyBorder="1" applyAlignment="1" applyProtection="1">
      <alignment horizontal="center" vertical="center" wrapText="1"/>
      <protection locked="0"/>
    </xf>
    <xf numFmtId="38" fontId="6" fillId="0" borderId="18" xfId="1" applyFont="1" applyFill="1" applyBorder="1" applyAlignment="1" applyProtection="1">
      <alignment horizontal="center" vertical="center" wrapText="1"/>
      <protection locked="0"/>
    </xf>
    <xf numFmtId="0" fontId="15" fillId="0" borderId="23" xfId="0" applyFont="1" applyBorder="1" applyAlignment="1">
      <alignment vertical="top" wrapText="1"/>
    </xf>
    <xf numFmtId="0" fontId="6" fillId="0" borderId="24" xfId="0" applyFont="1" applyBorder="1" applyAlignment="1">
      <alignment vertical="top" wrapText="1"/>
    </xf>
    <xf numFmtId="0" fontId="6" fillId="0" borderId="25" xfId="0" applyFont="1" applyBorder="1" applyAlignment="1">
      <alignment vertical="top" wrapText="1"/>
    </xf>
    <xf numFmtId="0" fontId="15" fillId="0" borderId="28" xfId="0" applyFont="1" applyBorder="1" applyAlignment="1">
      <alignment vertical="top" wrapText="1"/>
    </xf>
    <xf numFmtId="0" fontId="6" fillId="0" borderId="29" xfId="0" applyFont="1" applyBorder="1" applyAlignment="1">
      <alignment vertical="top" wrapText="1"/>
    </xf>
    <xf numFmtId="0" fontId="6" fillId="0" borderId="30" xfId="0" applyFont="1" applyBorder="1" applyAlignment="1">
      <alignment vertical="top" wrapText="1"/>
    </xf>
    <xf numFmtId="38" fontId="6" fillId="4" borderId="38" xfId="1" applyFont="1" applyFill="1" applyBorder="1" applyAlignment="1">
      <alignment horizontal="right" vertical="center" wrapText="1"/>
    </xf>
    <xf numFmtId="38" fontId="6" fillId="4" borderId="46" xfId="1" applyFont="1" applyFill="1" applyBorder="1" applyAlignment="1">
      <alignment horizontal="right" vertical="center" wrapText="1"/>
    </xf>
    <xf numFmtId="38" fontId="6" fillId="4" borderId="21" xfId="1" applyFont="1" applyFill="1" applyBorder="1" applyAlignment="1">
      <alignment horizontal="right" vertical="center" wrapText="1"/>
    </xf>
    <xf numFmtId="0" fontId="6" fillId="2" borderId="60" xfId="0" applyFont="1" applyFill="1" applyBorder="1" applyAlignment="1">
      <alignment horizontal="center" vertical="center" wrapText="1"/>
    </xf>
    <xf numFmtId="0" fontId="6" fillId="2" borderId="48" xfId="0" applyFont="1" applyFill="1" applyBorder="1" applyAlignment="1">
      <alignment horizontal="center" vertical="center" wrapText="1"/>
    </xf>
    <xf numFmtId="0" fontId="0" fillId="0" borderId="23" xfId="0" applyBorder="1" applyAlignment="1">
      <alignment horizontal="center" shrinkToFit="1"/>
    </xf>
    <xf numFmtId="0" fontId="0" fillId="0" borderId="24" xfId="0" applyBorder="1" applyAlignment="1">
      <alignment horizontal="center" shrinkToFit="1"/>
    </xf>
    <xf numFmtId="0" fontId="0" fillId="0" borderId="25" xfId="0" applyBorder="1" applyAlignment="1">
      <alignment horizontal="center" shrinkToFit="1"/>
    </xf>
    <xf numFmtId="0" fontId="20" fillId="0" borderId="0" xfId="0" applyFont="1" applyAlignment="1">
      <alignment horizontal="left" vertical="top" wrapText="1"/>
    </xf>
    <xf numFmtId="0" fontId="0" fillId="0" borderId="22" xfId="0" applyBorder="1" applyAlignment="1">
      <alignment horizontal="center" vertical="center" wrapText="1"/>
    </xf>
    <xf numFmtId="0" fontId="0" fillId="0" borderId="22" xfId="0" applyBorder="1" applyAlignment="1">
      <alignment horizontal="left"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38" xfId="0" applyBorder="1" applyAlignment="1">
      <alignment horizontal="center" vertical="center" wrapText="1"/>
    </xf>
    <xf numFmtId="0" fontId="0" fillId="0" borderId="21"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cellXfs>
  <cellStyles count="5">
    <cellStyle name="桁区切り" xfId="1" builtinId="6"/>
    <cellStyle name="桁区切り 2 5" xfId="3"/>
    <cellStyle name="標準" xfId="0" builtinId="0"/>
    <cellStyle name="標準 10" xfId="2"/>
    <cellStyle name="標準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15</xdr:col>
      <xdr:colOff>79772</xdr:colOff>
      <xdr:row>39</xdr:row>
      <xdr:rowOff>0</xdr:rowOff>
    </xdr:from>
    <xdr:to>
      <xdr:col>16</xdr:col>
      <xdr:colOff>0</xdr:colOff>
      <xdr:row>40</xdr:row>
      <xdr:rowOff>0</xdr:rowOff>
    </xdr:to>
    <xdr:grpSp>
      <xdr:nvGrpSpPr>
        <xdr:cNvPr id="2" name="グループ化 1"/>
        <xdr:cNvGrpSpPr/>
      </xdr:nvGrpSpPr>
      <xdr:grpSpPr>
        <a:xfrm>
          <a:off x="12904232" y="14668500"/>
          <a:ext cx="788908" cy="403860"/>
          <a:chOff x="7435454" y="11168062"/>
          <a:chExt cx="748903" cy="461964"/>
        </a:xfrm>
      </xdr:grpSpPr>
      <xdr:grpSp>
        <xdr:nvGrpSpPr>
          <xdr:cNvPr id="3" name="グループ化 2"/>
          <xdr:cNvGrpSpPr/>
        </xdr:nvGrpSpPr>
        <xdr:grpSpPr>
          <a:xfrm>
            <a:off x="7435454" y="11174015"/>
            <a:ext cx="748903" cy="456011"/>
            <a:chOff x="7435454" y="11174015"/>
            <a:chExt cx="748903" cy="456011"/>
          </a:xfrm>
        </xdr:grpSpPr>
        <xdr:cxnSp macro="">
          <xdr:nvCxnSpPr>
            <xdr:cNvPr id="5" name="直線コネクタ 4"/>
            <xdr:cNvCxnSpPr/>
          </xdr:nvCxnSpPr>
          <xdr:spPr>
            <a:xfrm>
              <a:off x="7435454" y="11174015"/>
              <a:ext cx="2857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直線コネクタ 5"/>
            <xdr:cNvCxnSpPr/>
          </xdr:nvCxnSpPr>
          <xdr:spPr>
            <a:xfrm>
              <a:off x="7435454" y="11630026"/>
              <a:ext cx="748903"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grpSp>
      <xdr:cxnSp macro="">
        <xdr:nvCxnSpPr>
          <xdr:cNvPr id="4" name="直線コネクタ 3"/>
          <xdr:cNvCxnSpPr/>
        </xdr:nvCxnSpPr>
        <xdr:spPr>
          <a:xfrm flipH="1">
            <a:off x="7721204" y="11168062"/>
            <a:ext cx="2" cy="458391"/>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96331</xdr:colOff>
      <xdr:row>39</xdr:row>
      <xdr:rowOff>0</xdr:rowOff>
    </xdr:from>
    <xdr:to>
      <xdr:col>16</xdr:col>
      <xdr:colOff>3224</xdr:colOff>
      <xdr:row>40</xdr:row>
      <xdr:rowOff>0</xdr:rowOff>
    </xdr:to>
    <xdr:grpSp>
      <xdr:nvGrpSpPr>
        <xdr:cNvPr id="7" name="グループ化 6"/>
        <xdr:cNvGrpSpPr/>
      </xdr:nvGrpSpPr>
      <xdr:grpSpPr>
        <a:xfrm>
          <a:off x="12920791" y="14668500"/>
          <a:ext cx="772349" cy="403860"/>
          <a:chOff x="7435454" y="11168062"/>
          <a:chExt cx="538192" cy="461964"/>
        </a:xfrm>
      </xdr:grpSpPr>
      <xdr:grpSp>
        <xdr:nvGrpSpPr>
          <xdr:cNvPr id="8" name="グループ化 7"/>
          <xdr:cNvGrpSpPr/>
        </xdr:nvGrpSpPr>
        <xdr:grpSpPr>
          <a:xfrm>
            <a:off x="7435454" y="11174015"/>
            <a:ext cx="538192" cy="456011"/>
            <a:chOff x="7435454" y="11174015"/>
            <a:chExt cx="538192" cy="456011"/>
          </a:xfrm>
        </xdr:grpSpPr>
        <xdr:cxnSp macro="">
          <xdr:nvCxnSpPr>
            <xdr:cNvPr id="10" name="直線コネクタ 9"/>
            <xdr:cNvCxnSpPr/>
          </xdr:nvCxnSpPr>
          <xdr:spPr>
            <a:xfrm>
              <a:off x="7435454" y="11174015"/>
              <a:ext cx="285750"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xnSp macro="">
          <xdr:nvCxnSpPr>
            <xdr:cNvPr id="11" name="直線コネクタ 10"/>
            <xdr:cNvCxnSpPr/>
          </xdr:nvCxnSpPr>
          <xdr:spPr>
            <a:xfrm>
              <a:off x="7435454" y="11630026"/>
              <a:ext cx="538192" cy="0"/>
            </a:xfrm>
            <a:prstGeom prst="line">
              <a:avLst/>
            </a:prstGeom>
            <a:ln>
              <a:prstDash val="dash"/>
              <a:tailEnd type="arrow"/>
            </a:ln>
          </xdr:spPr>
          <xdr:style>
            <a:lnRef idx="1">
              <a:schemeClr val="dk1"/>
            </a:lnRef>
            <a:fillRef idx="0">
              <a:schemeClr val="dk1"/>
            </a:fillRef>
            <a:effectRef idx="0">
              <a:schemeClr val="dk1"/>
            </a:effectRef>
            <a:fontRef idx="minor">
              <a:schemeClr val="tx1"/>
            </a:fontRef>
          </xdr:style>
        </xdr:cxnSp>
      </xdr:grpSp>
      <xdr:cxnSp macro="">
        <xdr:nvCxnSpPr>
          <xdr:cNvPr id="9" name="直線コネクタ 8"/>
          <xdr:cNvCxnSpPr/>
        </xdr:nvCxnSpPr>
        <xdr:spPr>
          <a:xfrm flipH="1">
            <a:off x="7721204" y="11168062"/>
            <a:ext cx="2" cy="458391"/>
          </a:xfrm>
          <a:prstGeom prst="line">
            <a:avLst/>
          </a:prstGeom>
          <a:ln>
            <a:prstDash val="dash"/>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137750</xdr:colOff>
      <xdr:row>39</xdr:row>
      <xdr:rowOff>0</xdr:rowOff>
    </xdr:from>
    <xdr:to>
      <xdr:col>16</xdr:col>
      <xdr:colOff>57978</xdr:colOff>
      <xdr:row>40</xdr:row>
      <xdr:rowOff>0</xdr:rowOff>
    </xdr:to>
    <xdr:grpSp>
      <xdr:nvGrpSpPr>
        <xdr:cNvPr id="18" name="グループ化 17"/>
        <xdr:cNvGrpSpPr/>
      </xdr:nvGrpSpPr>
      <xdr:grpSpPr>
        <a:xfrm>
          <a:off x="12962210" y="14668500"/>
          <a:ext cx="730930" cy="403860"/>
          <a:chOff x="7435454" y="11168062"/>
          <a:chExt cx="748903" cy="461964"/>
        </a:xfrm>
      </xdr:grpSpPr>
      <xdr:grpSp>
        <xdr:nvGrpSpPr>
          <xdr:cNvPr id="19" name="グループ化 18"/>
          <xdr:cNvGrpSpPr/>
        </xdr:nvGrpSpPr>
        <xdr:grpSpPr>
          <a:xfrm>
            <a:off x="7435454" y="11174015"/>
            <a:ext cx="748903" cy="456011"/>
            <a:chOff x="7435454" y="11174015"/>
            <a:chExt cx="748903" cy="456011"/>
          </a:xfrm>
        </xdr:grpSpPr>
        <xdr:cxnSp macro="">
          <xdr:nvCxnSpPr>
            <xdr:cNvPr id="21" name="直線コネクタ 20"/>
            <xdr:cNvCxnSpPr/>
          </xdr:nvCxnSpPr>
          <xdr:spPr>
            <a:xfrm>
              <a:off x="7435454" y="11174015"/>
              <a:ext cx="2857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2" name="直線コネクタ 21"/>
            <xdr:cNvCxnSpPr/>
          </xdr:nvCxnSpPr>
          <xdr:spPr>
            <a:xfrm>
              <a:off x="7435454" y="11630026"/>
              <a:ext cx="748903"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grpSp>
      <xdr:cxnSp macro="">
        <xdr:nvCxnSpPr>
          <xdr:cNvPr id="20" name="直線コネクタ 19"/>
          <xdr:cNvCxnSpPr/>
        </xdr:nvCxnSpPr>
        <xdr:spPr>
          <a:xfrm flipH="1">
            <a:off x="7721204" y="11168062"/>
            <a:ext cx="2" cy="458391"/>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106684</xdr:colOff>
      <xdr:row>39</xdr:row>
      <xdr:rowOff>0</xdr:rowOff>
    </xdr:from>
    <xdr:to>
      <xdr:col>16</xdr:col>
      <xdr:colOff>8276</xdr:colOff>
      <xdr:row>40</xdr:row>
      <xdr:rowOff>228103</xdr:rowOff>
    </xdr:to>
    <xdr:grpSp>
      <xdr:nvGrpSpPr>
        <xdr:cNvPr id="23" name="グループ化 22"/>
        <xdr:cNvGrpSpPr/>
      </xdr:nvGrpSpPr>
      <xdr:grpSpPr>
        <a:xfrm>
          <a:off x="12931144" y="14668500"/>
          <a:ext cx="761996" cy="631963"/>
          <a:chOff x="7435454" y="11168062"/>
          <a:chExt cx="538192" cy="461964"/>
        </a:xfrm>
      </xdr:grpSpPr>
      <xdr:grpSp>
        <xdr:nvGrpSpPr>
          <xdr:cNvPr id="24" name="グループ化 23"/>
          <xdr:cNvGrpSpPr/>
        </xdr:nvGrpSpPr>
        <xdr:grpSpPr>
          <a:xfrm>
            <a:off x="7435454" y="11174015"/>
            <a:ext cx="538192" cy="456011"/>
            <a:chOff x="7435454" y="11174015"/>
            <a:chExt cx="538192" cy="456011"/>
          </a:xfrm>
        </xdr:grpSpPr>
        <xdr:cxnSp macro="">
          <xdr:nvCxnSpPr>
            <xdr:cNvPr id="26" name="直線コネクタ 25"/>
            <xdr:cNvCxnSpPr/>
          </xdr:nvCxnSpPr>
          <xdr:spPr>
            <a:xfrm>
              <a:off x="7435454" y="11174015"/>
              <a:ext cx="285750"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xnSp macro="">
          <xdr:nvCxnSpPr>
            <xdr:cNvPr id="27" name="直線コネクタ 26"/>
            <xdr:cNvCxnSpPr/>
          </xdr:nvCxnSpPr>
          <xdr:spPr>
            <a:xfrm>
              <a:off x="7435454" y="11630026"/>
              <a:ext cx="538192" cy="0"/>
            </a:xfrm>
            <a:prstGeom prst="line">
              <a:avLst/>
            </a:prstGeom>
            <a:ln>
              <a:prstDash val="dash"/>
              <a:tailEnd type="arrow"/>
            </a:ln>
          </xdr:spPr>
          <xdr:style>
            <a:lnRef idx="1">
              <a:schemeClr val="dk1"/>
            </a:lnRef>
            <a:fillRef idx="0">
              <a:schemeClr val="dk1"/>
            </a:fillRef>
            <a:effectRef idx="0">
              <a:schemeClr val="dk1"/>
            </a:effectRef>
            <a:fontRef idx="minor">
              <a:schemeClr val="tx1"/>
            </a:fontRef>
          </xdr:style>
        </xdr:cxnSp>
      </xdr:grpSp>
      <xdr:cxnSp macro="">
        <xdr:nvCxnSpPr>
          <xdr:cNvPr id="25" name="直線コネクタ 24"/>
          <xdr:cNvCxnSpPr/>
        </xdr:nvCxnSpPr>
        <xdr:spPr>
          <a:xfrm flipH="1">
            <a:off x="7721204" y="11168062"/>
            <a:ext cx="2" cy="458391"/>
          </a:xfrm>
          <a:prstGeom prst="line">
            <a:avLst/>
          </a:prstGeom>
          <a:ln>
            <a:prstDash val="dash"/>
          </a:ln>
        </xdr:spPr>
        <xdr:style>
          <a:lnRef idx="1">
            <a:schemeClr val="dk1"/>
          </a:lnRef>
          <a:fillRef idx="0">
            <a:schemeClr val="dk1"/>
          </a:fillRef>
          <a:effectRef idx="0">
            <a:schemeClr val="dk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4</xdr:col>
          <xdr:colOff>38100</xdr:colOff>
          <xdr:row>40</xdr:row>
          <xdr:rowOff>0</xdr:rowOff>
        </xdr:from>
        <xdr:to>
          <xdr:col>4</xdr:col>
          <xdr:colOff>266700</xdr:colOff>
          <xdr:row>40</xdr:row>
          <xdr:rowOff>266700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40</xdr:row>
          <xdr:rowOff>0</xdr:rowOff>
        </xdr:from>
        <xdr:to>
          <xdr:col>4</xdr:col>
          <xdr:colOff>266700</xdr:colOff>
          <xdr:row>40</xdr:row>
          <xdr:rowOff>266700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40</xdr:row>
          <xdr:rowOff>0</xdr:rowOff>
        </xdr:from>
        <xdr:to>
          <xdr:col>4</xdr:col>
          <xdr:colOff>266700</xdr:colOff>
          <xdr:row>40</xdr:row>
          <xdr:rowOff>266700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41</xdr:row>
          <xdr:rowOff>0</xdr:rowOff>
        </xdr:from>
        <xdr:to>
          <xdr:col>4</xdr:col>
          <xdr:colOff>266700</xdr:colOff>
          <xdr:row>41</xdr:row>
          <xdr:rowOff>266700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39</xdr:row>
          <xdr:rowOff>76200</xdr:rowOff>
        </xdr:from>
        <xdr:to>
          <xdr:col>4</xdr:col>
          <xdr:colOff>266700</xdr:colOff>
          <xdr:row>39</xdr:row>
          <xdr:rowOff>342900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17</xdr:col>
      <xdr:colOff>79772</xdr:colOff>
      <xdr:row>40</xdr:row>
      <xdr:rowOff>57979</xdr:rowOff>
    </xdr:from>
    <xdr:to>
      <xdr:col>18</xdr:col>
      <xdr:colOff>0</xdr:colOff>
      <xdr:row>42</xdr:row>
      <xdr:rowOff>124240</xdr:rowOff>
    </xdr:to>
    <xdr:grpSp>
      <xdr:nvGrpSpPr>
        <xdr:cNvPr id="2" name="グループ化 1"/>
        <xdr:cNvGrpSpPr/>
      </xdr:nvGrpSpPr>
      <xdr:grpSpPr>
        <a:xfrm>
          <a:off x="12797552" y="15130339"/>
          <a:ext cx="666988" cy="873981"/>
          <a:chOff x="7435454" y="11168062"/>
          <a:chExt cx="748903" cy="461964"/>
        </a:xfrm>
      </xdr:grpSpPr>
      <xdr:grpSp>
        <xdr:nvGrpSpPr>
          <xdr:cNvPr id="3" name="グループ化 2"/>
          <xdr:cNvGrpSpPr/>
        </xdr:nvGrpSpPr>
        <xdr:grpSpPr>
          <a:xfrm>
            <a:off x="7435454" y="11174015"/>
            <a:ext cx="748903" cy="456011"/>
            <a:chOff x="7435454" y="11174015"/>
            <a:chExt cx="748903" cy="456011"/>
          </a:xfrm>
        </xdr:grpSpPr>
        <xdr:cxnSp macro="">
          <xdr:nvCxnSpPr>
            <xdr:cNvPr id="5" name="直線コネクタ 4"/>
            <xdr:cNvCxnSpPr/>
          </xdr:nvCxnSpPr>
          <xdr:spPr>
            <a:xfrm>
              <a:off x="7435454" y="11174015"/>
              <a:ext cx="2857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直線コネクタ 5"/>
            <xdr:cNvCxnSpPr/>
          </xdr:nvCxnSpPr>
          <xdr:spPr>
            <a:xfrm>
              <a:off x="7435454" y="11630026"/>
              <a:ext cx="748903"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grpSp>
      <xdr:cxnSp macro="">
        <xdr:nvCxnSpPr>
          <xdr:cNvPr id="4" name="直線コネクタ 3"/>
          <xdr:cNvCxnSpPr/>
        </xdr:nvCxnSpPr>
        <xdr:spPr>
          <a:xfrm flipH="1">
            <a:off x="7721204" y="11168062"/>
            <a:ext cx="2" cy="458391"/>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17</xdr:col>
      <xdr:colOff>96331</xdr:colOff>
      <xdr:row>40</xdr:row>
      <xdr:rowOff>157369</xdr:rowOff>
    </xdr:from>
    <xdr:to>
      <xdr:col>18</xdr:col>
      <xdr:colOff>3224</xdr:colOff>
      <xdr:row>43</xdr:row>
      <xdr:rowOff>115957</xdr:rowOff>
    </xdr:to>
    <xdr:grpSp>
      <xdr:nvGrpSpPr>
        <xdr:cNvPr id="7" name="グループ化 6"/>
        <xdr:cNvGrpSpPr/>
      </xdr:nvGrpSpPr>
      <xdr:grpSpPr>
        <a:xfrm>
          <a:off x="12814111" y="15229729"/>
          <a:ext cx="653653" cy="1170168"/>
          <a:chOff x="7435454" y="11168062"/>
          <a:chExt cx="538192" cy="461964"/>
        </a:xfrm>
      </xdr:grpSpPr>
      <xdr:grpSp>
        <xdr:nvGrpSpPr>
          <xdr:cNvPr id="8" name="グループ化 7"/>
          <xdr:cNvGrpSpPr/>
        </xdr:nvGrpSpPr>
        <xdr:grpSpPr>
          <a:xfrm>
            <a:off x="7435454" y="11174015"/>
            <a:ext cx="538192" cy="456011"/>
            <a:chOff x="7435454" y="11174015"/>
            <a:chExt cx="538192" cy="456011"/>
          </a:xfrm>
        </xdr:grpSpPr>
        <xdr:cxnSp macro="">
          <xdr:nvCxnSpPr>
            <xdr:cNvPr id="10" name="直線コネクタ 9"/>
            <xdr:cNvCxnSpPr/>
          </xdr:nvCxnSpPr>
          <xdr:spPr>
            <a:xfrm>
              <a:off x="7435454" y="11174015"/>
              <a:ext cx="285750"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xnSp macro="">
          <xdr:nvCxnSpPr>
            <xdr:cNvPr id="11" name="直線コネクタ 10"/>
            <xdr:cNvCxnSpPr/>
          </xdr:nvCxnSpPr>
          <xdr:spPr>
            <a:xfrm>
              <a:off x="7435454" y="11630026"/>
              <a:ext cx="538192" cy="0"/>
            </a:xfrm>
            <a:prstGeom prst="line">
              <a:avLst/>
            </a:prstGeom>
            <a:ln>
              <a:prstDash val="dash"/>
              <a:tailEnd type="arrow"/>
            </a:ln>
          </xdr:spPr>
          <xdr:style>
            <a:lnRef idx="1">
              <a:schemeClr val="dk1"/>
            </a:lnRef>
            <a:fillRef idx="0">
              <a:schemeClr val="dk1"/>
            </a:fillRef>
            <a:effectRef idx="0">
              <a:schemeClr val="dk1"/>
            </a:effectRef>
            <a:fontRef idx="minor">
              <a:schemeClr val="tx1"/>
            </a:fontRef>
          </xdr:style>
        </xdr:cxnSp>
      </xdr:grpSp>
      <xdr:cxnSp macro="">
        <xdr:nvCxnSpPr>
          <xdr:cNvPr id="9" name="直線コネクタ 8"/>
          <xdr:cNvCxnSpPr/>
        </xdr:nvCxnSpPr>
        <xdr:spPr>
          <a:xfrm flipH="1">
            <a:off x="7721204" y="11168062"/>
            <a:ext cx="2" cy="458391"/>
          </a:xfrm>
          <a:prstGeom prst="line">
            <a:avLst/>
          </a:prstGeom>
          <a:ln>
            <a:prstDash val="dash"/>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17</xdr:col>
      <xdr:colOff>137750</xdr:colOff>
      <xdr:row>40</xdr:row>
      <xdr:rowOff>223630</xdr:rowOff>
    </xdr:from>
    <xdr:to>
      <xdr:col>18</xdr:col>
      <xdr:colOff>57978</xdr:colOff>
      <xdr:row>45</xdr:row>
      <xdr:rowOff>224956</xdr:rowOff>
    </xdr:to>
    <xdr:grpSp>
      <xdr:nvGrpSpPr>
        <xdr:cNvPr id="18" name="グループ化 17"/>
        <xdr:cNvGrpSpPr/>
      </xdr:nvGrpSpPr>
      <xdr:grpSpPr>
        <a:xfrm>
          <a:off x="12855530" y="15295990"/>
          <a:ext cx="666988" cy="2020626"/>
          <a:chOff x="7435454" y="11168062"/>
          <a:chExt cx="748903" cy="461964"/>
        </a:xfrm>
      </xdr:grpSpPr>
      <xdr:grpSp>
        <xdr:nvGrpSpPr>
          <xdr:cNvPr id="19" name="グループ化 18"/>
          <xdr:cNvGrpSpPr/>
        </xdr:nvGrpSpPr>
        <xdr:grpSpPr>
          <a:xfrm>
            <a:off x="7435454" y="11174015"/>
            <a:ext cx="748903" cy="456011"/>
            <a:chOff x="7435454" y="11174015"/>
            <a:chExt cx="748903" cy="456011"/>
          </a:xfrm>
        </xdr:grpSpPr>
        <xdr:cxnSp macro="">
          <xdr:nvCxnSpPr>
            <xdr:cNvPr id="21" name="直線コネクタ 20"/>
            <xdr:cNvCxnSpPr/>
          </xdr:nvCxnSpPr>
          <xdr:spPr>
            <a:xfrm>
              <a:off x="7435454" y="11174015"/>
              <a:ext cx="2857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2" name="直線コネクタ 21"/>
            <xdr:cNvCxnSpPr/>
          </xdr:nvCxnSpPr>
          <xdr:spPr>
            <a:xfrm>
              <a:off x="7435454" y="11630026"/>
              <a:ext cx="748903"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grpSp>
      <xdr:cxnSp macro="">
        <xdr:nvCxnSpPr>
          <xdr:cNvPr id="20" name="直線コネクタ 19"/>
          <xdr:cNvCxnSpPr/>
        </xdr:nvCxnSpPr>
        <xdr:spPr>
          <a:xfrm flipH="1">
            <a:off x="7721204" y="11168062"/>
            <a:ext cx="2" cy="458391"/>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17</xdr:col>
      <xdr:colOff>106684</xdr:colOff>
      <xdr:row>40</xdr:row>
      <xdr:rowOff>225121</xdr:rowOff>
    </xdr:from>
    <xdr:to>
      <xdr:col>18</xdr:col>
      <xdr:colOff>8276</xdr:colOff>
      <xdr:row>46</xdr:row>
      <xdr:rowOff>228103</xdr:rowOff>
    </xdr:to>
    <xdr:grpSp>
      <xdr:nvGrpSpPr>
        <xdr:cNvPr id="23" name="グループ化 22"/>
        <xdr:cNvGrpSpPr/>
      </xdr:nvGrpSpPr>
      <xdr:grpSpPr>
        <a:xfrm>
          <a:off x="12824464" y="15297481"/>
          <a:ext cx="648352" cy="2578542"/>
          <a:chOff x="7435454" y="11168062"/>
          <a:chExt cx="538192" cy="461964"/>
        </a:xfrm>
      </xdr:grpSpPr>
      <xdr:grpSp>
        <xdr:nvGrpSpPr>
          <xdr:cNvPr id="24" name="グループ化 23"/>
          <xdr:cNvGrpSpPr/>
        </xdr:nvGrpSpPr>
        <xdr:grpSpPr>
          <a:xfrm>
            <a:off x="7435454" y="11174015"/>
            <a:ext cx="538192" cy="456011"/>
            <a:chOff x="7435454" y="11174015"/>
            <a:chExt cx="538192" cy="456011"/>
          </a:xfrm>
        </xdr:grpSpPr>
        <xdr:cxnSp macro="">
          <xdr:nvCxnSpPr>
            <xdr:cNvPr id="26" name="直線コネクタ 25"/>
            <xdr:cNvCxnSpPr/>
          </xdr:nvCxnSpPr>
          <xdr:spPr>
            <a:xfrm>
              <a:off x="7435454" y="11174015"/>
              <a:ext cx="285750"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xnSp macro="">
          <xdr:nvCxnSpPr>
            <xdr:cNvPr id="27" name="直線コネクタ 26"/>
            <xdr:cNvCxnSpPr/>
          </xdr:nvCxnSpPr>
          <xdr:spPr>
            <a:xfrm>
              <a:off x="7435454" y="11630026"/>
              <a:ext cx="538192" cy="0"/>
            </a:xfrm>
            <a:prstGeom prst="line">
              <a:avLst/>
            </a:prstGeom>
            <a:ln>
              <a:prstDash val="dash"/>
              <a:tailEnd type="arrow"/>
            </a:ln>
          </xdr:spPr>
          <xdr:style>
            <a:lnRef idx="1">
              <a:schemeClr val="dk1"/>
            </a:lnRef>
            <a:fillRef idx="0">
              <a:schemeClr val="dk1"/>
            </a:fillRef>
            <a:effectRef idx="0">
              <a:schemeClr val="dk1"/>
            </a:effectRef>
            <a:fontRef idx="minor">
              <a:schemeClr val="tx1"/>
            </a:fontRef>
          </xdr:style>
        </xdr:cxnSp>
      </xdr:grpSp>
      <xdr:cxnSp macro="">
        <xdr:nvCxnSpPr>
          <xdr:cNvPr id="25" name="直線コネクタ 24"/>
          <xdr:cNvCxnSpPr/>
        </xdr:nvCxnSpPr>
        <xdr:spPr>
          <a:xfrm flipH="1">
            <a:off x="7721204" y="11168062"/>
            <a:ext cx="2" cy="458391"/>
          </a:xfrm>
          <a:prstGeom prst="line">
            <a:avLst/>
          </a:prstGeom>
          <a:ln>
            <a:prstDash val="dash"/>
          </a:ln>
        </xdr:spPr>
        <xdr:style>
          <a:lnRef idx="1">
            <a:schemeClr val="dk1"/>
          </a:lnRef>
          <a:fillRef idx="0">
            <a:schemeClr val="dk1"/>
          </a:fillRef>
          <a:effectRef idx="0">
            <a:schemeClr val="dk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4</xdr:col>
          <xdr:colOff>38100</xdr:colOff>
          <xdr:row>42</xdr:row>
          <xdr:rowOff>76200</xdr:rowOff>
        </xdr:from>
        <xdr:to>
          <xdr:col>4</xdr:col>
          <xdr:colOff>274320</xdr:colOff>
          <xdr:row>43</xdr:row>
          <xdr:rowOff>121920</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43</xdr:row>
          <xdr:rowOff>76200</xdr:rowOff>
        </xdr:from>
        <xdr:to>
          <xdr:col>4</xdr:col>
          <xdr:colOff>274320</xdr:colOff>
          <xdr:row>44</xdr:row>
          <xdr:rowOff>121920</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45</xdr:row>
          <xdr:rowOff>76200</xdr:rowOff>
        </xdr:from>
        <xdr:to>
          <xdr:col>4</xdr:col>
          <xdr:colOff>274320</xdr:colOff>
          <xdr:row>46</xdr:row>
          <xdr:rowOff>121920</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46</xdr:row>
          <xdr:rowOff>76200</xdr:rowOff>
        </xdr:from>
        <xdr:to>
          <xdr:col>4</xdr:col>
          <xdr:colOff>274320</xdr:colOff>
          <xdr:row>47</xdr:row>
          <xdr:rowOff>121920</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48</xdr:row>
          <xdr:rowOff>76200</xdr:rowOff>
        </xdr:from>
        <xdr:to>
          <xdr:col>4</xdr:col>
          <xdr:colOff>274320</xdr:colOff>
          <xdr:row>49</xdr:row>
          <xdr:rowOff>121920</xdr:rowOff>
        </xdr:to>
        <xdr:sp macro="" textlink="">
          <xdr:nvSpPr>
            <xdr:cNvPr id="14341" name="Check Box 5" hidden="1">
              <a:extLst>
                <a:ext uri="{63B3BB69-23CF-44E3-9099-C40C66FF867C}">
                  <a14:compatExt spid="_x0000_s1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49</xdr:row>
          <xdr:rowOff>76200</xdr:rowOff>
        </xdr:from>
        <xdr:to>
          <xdr:col>4</xdr:col>
          <xdr:colOff>274320</xdr:colOff>
          <xdr:row>50</xdr:row>
          <xdr:rowOff>121920</xdr:rowOff>
        </xdr:to>
        <xdr:sp macro="" textlink="">
          <xdr:nvSpPr>
            <xdr:cNvPr id="14342" name="Check Box 6" hidden="1">
              <a:extLst>
                <a:ext uri="{63B3BB69-23CF-44E3-9099-C40C66FF867C}">
                  <a14:compatExt spid="_x0000_s14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15</xdr:col>
      <xdr:colOff>79772</xdr:colOff>
      <xdr:row>39</xdr:row>
      <xdr:rowOff>0</xdr:rowOff>
    </xdr:from>
    <xdr:to>
      <xdr:col>16</xdr:col>
      <xdr:colOff>0</xdr:colOff>
      <xdr:row>40</xdr:row>
      <xdr:rowOff>0</xdr:rowOff>
    </xdr:to>
    <xdr:grpSp>
      <xdr:nvGrpSpPr>
        <xdr:cNvPr id="2" name="グループ化 1"/>
        <xdr:cNvGrpSpPr/>
      </xdr:nvGrpSpPr>
      <xdr:grpSpPr>
        <a:xfrm>
          <a:off x="12904232" y="14668500"/>
          <a:ext cx="788908" cy="403860"/>
          <a:chOff x="7435454" y="11168062"/>
          <a:chExt cx="748903" cy="461964"/>
        </a:xfrm>
      </xdr:grpSpPr>
      <xdr:grpSp>
        <xdr:nvGrpSpPr>
          <xdr:cNvPr id="3" name="グループ化 2"/>
          <xdr:cNvGrpSpPr/>
        </xdr:nvGrpSpPr>
        <xdr:grpSpPr>
          <a:xfrm>
            <a:off x="7435454" y="11174015"/>
            <a:ext cx="748903" cy="456011"/>
            <a:chOff x="7435454" y="11174015"/>
            <a:chExt cx="748903" cy="456011"/>
          </a:xfrm>
        </xdr:grpSpPr>
        <xdr:cxnSp macro="">
          <xdr:nvCxnSpPr>
            <xdr:cNvPr id="5" name="直線コネクタ 4"/>
            <xdr:cNvCxnSpPr/>
          </xdr:nvCxnSpPr>
          <xdr:spPr>
            <a:xfrm>
              <a:off x="7435454" y="11174015"/>
              <a:ext cx="2857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直線コネクタ 5"/>
            <xdr:cNvCxnSpPr/>
          </xdr:nvCxnSpPr>
          <xdr:spPr>
            <a:xfrm>
              <a:off x="7435454" y="11630026"/>
              <a:ext cx="748903"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grpSp>
      <xdr:cxnSp macro="">
        <xdr:nvCxnSpPr>
          <xdr:cNvPr id="4" name="直線コネクタ 3"/>
          <xdr:cNvCxnSpPr/>
        </xdr:nvCxnSpPr>
        <xdr:spPr>
          <a:xfrm flipH="1">
            <a:off x="7721204" y="11168062"/>
            <a:ext cx="2" cy="458391"/>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96331</xdr:colOff>
      <xdr:row>39</xdr:row>
      <xdr:rowOff>0</xdr:rowOff>
    </xdr:from>
    <xdr:to>
      <xdr:col>16</xdr:col>
      <xdr:colOff>3224</xdr:colOff>
      <xdr:row>40</xdr:row>
      <xdr:rowOff>0</xdr:rowOff>
    </xdr:to>
    <xdr:grpSp>
      <xdr:nvGrpSpPr>
        <xdr:cNvPr id="7" name="グループ化 6"/>
        <xdr:cNvGrpSpPr/>
      </xdr:nvGrpSpPr>
      <xdr:grpSpPr>
        <a:xfrm>
          <a:off x="12920791" y="14668500"/>
          <a:ext cx="775573" cy="403860"/>
          <a:chOff x="7435454" y="11168062"/>
          <a:chExt cx="538192" cy="461964"/>
        </a:xfrm>
      </xdr:grpSpPr>
      <xdr:grpSp>
        <xdr:nvGrpSpPr>
          <xdr:cNvPr id="8" name="グループ化 7"/>
          <xdr:cNvGrpSpPr/>
        </xdr:nvGrpSpPr>
        <xdr:grpSpPr>
          <a:xfrm>
            <a:off x="7435454" y="11174015"/>
            <a:ext cx="538192" cy="456011"/>
            <a:chOff x="7435454" y="11174015"/>
            <a:chExt cx="538192" cy="456011"/>
          </a:xfrm>
        </xdr:grpSpPr>
        <xdr:cxnSp macro="">
          <xdr:nvCxnSpPr>
            <xdr:cNvPr id="10" name="直線コネクタ 9"/>
            <xdr:cNvCxnSpPr/>
          </xdr:nvCxnSpPr>
          <xdr:spPr>
            <a:xfrm>
              <a:off x="7435454" y="11174015"/>
              <a:ext cx="285750"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xnSp macro="">
          <xdr:nvCxnSpPr>
            <xdr:cNvPr id="11" name="直線コネクタ 10"/>
            <xdr:cNvCxnSpPr/>
          </xdr:nvCxnSpPr>
          <xdr:spPr>
            <a:xfrm>
              <a:off x="7435454" y="11630026"/>
              <a:ext cx="538192" cy="0"/>
            </a:xfrm>
            <a:prstGeom prst="line">
              <a:avLst/>
            </a:prstGeom>
            <a:ln>
              <a:prstDash val="dash"/>
              <a:tailEnd type="arrow"/>
            </a:ln>
          </xdr:spPr>
          <xdr:style>
            <a:lnRef idx="1">
              <a:schemeClr val="dk1"/>
            </a:lnRef>
            <a:fillRef idx="0">
              <a:schemeClr val="dk1"/>
            </a:fillRef>
            <a:effectRef idx="0">
              <a:schemeClr val="dk1"/>
            </a:effectRef>
            <a:fontRef idx="minor">
              <a:schemeClr val="tx1"/>
            </a:fontRef>
          </xdr:style>
        </xdr:cxnSp>
      </xdr:grpSp>
      <xdr:cxnSp macro="">
        <xdr:nvCxnSpPr>
          <xdr:cNvPr id="9" name="直線コネクタ 8"/>
          <xdr:cNvCxnSpPr/>
        </xdr:nvCxnSpPr>
        <xdr:spPr>
          <a:xfrm flipH="1">
            <a:off x="7721204" y="11168062"/>
            <a:ext cx="2" cy="458391"/>
          </a:xfrm>
          <a:prstGeom prst="line">
            <a:avLst/>
          </a:prstGeom>
          <a:ln>
            <a:prstDash val="dash"/>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137750</xdr:colOff>
      <xdr:row>39</xdr:row>
      <xdr:rowOff>0</xdr:rowOff>
    </xdr:from>
    <xdr:to>
      <xdr:col>16</xdr:col>
      <xdr:colOff>57978</xdr:colOff>
      <xdr:row>40</xdr:row>
      <xdr:rowOff>0</xdr:rowOff>
    </xdr:to>
    <xdr:grpSp>
      <xdr:nvGrpSpPr>
        <xdr:cNvPr id="12" name="グループ化 11"/>
        <xdr:cNvGrpSpPr/>
      </xdr:nvGrpSpPr>
      <xdr:grpSpPr>
        <a:xfrm>
          <a:off x="12962210" y="14668500"/>
          <a:ext cx="788908" cy="403860"/>
          <a:chOff x="7435454" y="11168062"/>
          <a:chExt cx="748903" cy="461964"/>
        </a:xfrm>
      </xdr:grpSpPr>
      <xdr:grpSp>
        <xdr:nvGrpSpPr>
          <xdr:cNvPr id="13" name="グループ化 12"/>
          <xdr:cNvGrpSpPr/>
        </xdr:nvGrpSpPr>
        <xdr:grpSpPr>
          <a:xfrm>
            <a:off x="7435454" y="11174015"/>
            <a:ext cx="748903" cy="456011"/>
            <a:chOff x="7435454" y="11174015"/>
            <a:chExt cx="748903" cy="456011"/>
          </a:xfrm>
        </xdr:grpSpPr>
        <xdr:cxnSp macro="">
          <xdr:nvCxnSpPr>
            <xdr:cNvPr id="15" name="直線コネクタ 14"/>
            <xdr:cNvCxnSpPr/>
          </xdr:nvCxnSpPr>
          <xdr:spPr>
            <a:xfrm>
              <a:off x="7435454" y="11174015"/>
              <a:ext cx="2857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6" name="直線コネクタ 15"/>
            <xdr:cNvCxnSpPr/>
          </xdr:nvCxnSpPr>
          <xdr:spPr>
            <a:xfrm>
              <a:off x="7435454" y="11630026"/>
              <a:ext cx="748903"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grpSp>
      <xdr:cxnSp macro="">
        <xdr:nvCxnSpPr>
          <xdr:cNvPr id="14" name="直線コネクタ 13"/>
          <xdr:cNvCxnSpPr/>
        </xdr:nvCxnSpPr>
        <xdr:spPr>
          <a:xfrm flipH="1">
            <a:off x="7721204" y="11168062"/>
            <a:ext cx="2" cy="458391"/>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106684</xdr:colOff>
      <xdr:row>39</xdr:row>
      <xdr:rowOff>0</xdr:rowOff>
    </xdr:from>
    <xdr:to>
      <xdr:col>16</xdr:col>
      <xdr:colOff>8276</xdr:colOff>
      <xdr:row>40</xdr:row>
      <xdr:rowOff>228103</xdr:rowOff>
    </xdr:to>
    <xdr:grpSp>
      <xdr:nvGrpSpPr>
        <xdr:cNvPr id="17" name="グループ化 16"/>
        <xdr:cNvGrpSpPr/>
      </xdr:nvGrpSpPr>
      <xdr:grpSpPr>
        <a:xfrm>
          <a:off x="12931144" y="14668500"/>
          <a:ext cx="770272" cy="631963"/>
          <a:chOff x="7435454" y="11168062"/>
          <a:chExt cx="538192" cy="461964"/>
        </a:xfrm>
      </xdr:grpSpPr>
      <xdr:grpSp>
        <xdr:nvGrpSpPr>
          <xdr:cNvPr id="18" name="グループ化 17"/>
          <xdr:cNvGrpSpPr/>
        </xdr:nvGrpSpPr>
        <xdr:grpSpPr>
          <a:xfrm>
            <a:off x="7435454" y="11174015"/>
            <a:ext cx="538192" cy="456011"/>
            <a:chOff x="7435454" y="11174015"/>
            <a:chExt cx="538192" cy="456011"/>
          </a:xfrm>
        </xdr:grpSpPr>
        <xdr:cxnSp macro="">
          <xdr:nvCxnSpPr>
            <xdr:cNvPr id="20" name="直線コネクタ 19"/>
            <xdr:cNvCxnSpPr/>
          </xdr:nvCxnSpPr>
          <xdr:spPr>
            <a:xfrm>
              <a:off x="7435454" y="11174015"/>
              <a:ext cx="285750"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xnSp macro="">
          <xdr:nvCxnSpPr>
            <xdr:cNvPr id="21" name="直線コネクタ 20"/>
            <xdr:cNvCxnSpPr/>
          </xdr:nvCxnSpPr>
          <xdr:spPr>
            <a:xfrm>
              <a:off x="7435454" y="11630026"/>
              <a:ext cx="538192" cy="0"/>
            </a:xfrm>
            <a:prstGeom prst="line">
              <a:avLst/>
            </a:prstGeom>
            <a:ln>
              <a:prstDash val="dash"/>
              <a:tailEnd type="arrow"/>
            </a:ln>
          </xdr:spPr>
          <xdr:style>
            <a:lnRef idx="1">
              <a:schemeClr val="dk1"/>
            </a:lnRef>
            <a:fillRef idx="0">
              <a:schemeClr val="dk1"/>
            </a:fillRef>
            <a:effectRef idx="0">
              <a:schemeClr val="dk1"/>
            </a:effectRef>
            <a:fontRef idx="minor">
              <a:schemeClr val="tx1"/>
            </a:fontRef>
          </xdr:style>
        </xdr:cxnSp>
      </xdr:grpSp>
      <xdr:cxnSp macro="">
        <xdr:nvCxnSpPr>
          <xdr:cNvPr id="19" name="直線コネクタ 18"/>
          <xdr:cNvCxnSpPr/>
        </xdr:nvCxnSpPr>
        <xdr:spPr>
          <a:xfrm flipH="1">
            <a:off x="7721204" y="11168062"/>
            <a:ext cx="2" cy="458391"/>
          </a:xfrm>
          <a:prstGeom prst="line">
            <a:avLst/>
          </a:prstGeom>
          <a:ln>
            <a:prstDash val="dash"/>
          </a:ln>
        </xdr:spPr>
        <xdr:style>
          <a:lnRef idx="1">
            <a:schemeClr val="dk1"/>
          </a:lnRef>
          <a:fillRef idx="0">
            <a:schemeClr val="dk1"/>
          </a:fillRef>
          <a:effectRef idx="0">
            <a:schemeClr val="dk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4</xdr:col>
          <xdr:colOff>38100</xdr:colOff>
          <xdr:row>40</xdr:row>
          <xdr:rowOff>0</xdr:rowOff>
        </xdr:from>
        <xdr:to>
          <xdr:col>4</xdr:col>
          <xdr:colOff>266700</xdr:colOff>
          <xdr:row>40</xdr:row>
          <xdr:rowOff>266700</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40</xdr:row>
          <xdr:rowOff>0</xdr:rowOff>
        </xdr:from>
        <xdr:to>
          <xdr:col>4</xdr:col>
          <xdr:colOff>266700</xdr:colOff>
          <xdr:row>40</xdr:row>
          <xdr:rowOff>266700</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40</xdr:row>
          <xdr:rowOff>0</xdr:rowOff>
        </xdr:from>
        <xdr:to>
          <xdr:col>4</xdr:col>
          <xdr:colOff>266700</xdr:colOff>
          <xdr:row>40</xdr:row>
          <xdr:rowOff>266700</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41</xdr:row>
          <xdr:rowOff>0</xdr:rowOff>
        </xdr:from>
        <xdr:to>
          <xdr:col>4</xdr:col>
          <xdr:colOff>266700</xdr:colOff>
          <xdr:row>41</xdr:row>
          <xdr:rowOff>266700</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39</xdr:row>
          <xdr:rowOff>76200</xdr:rowOff>
        </xdr:from>
        <xdr:to>
          <xdr:col>4</xdr:col>
          <xdr:colOff>266700</xdr:colOff>
          <xdr:row>39</xdr:row>
          <xdr:rowOff>342900</xdr:rowOff>
        </xdr:to>
        <xdr:sp macro="" textlink="">
          <xdr:nvSpPr>
            <xdr:cNvPr id="15365" name="Check Box 5" hidden="1">
              <a:extLst>
                <a:ext uri="{63B3BB69-23CF-44E3-9099-C40C66FF867C}">
                  <a14:compatExt spid="_x0000_s15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8.xml"/><Relationship Id="rId5" Type="http://schemas.openxmlformats.org/officeDocument/2006/relationships/ctrlProp" Target="../ctrlProps/ctrlProp7.xml"/><Relationship Id="rId10" Type="http://schemas.openxmlformats.org/officeDocument/2006/relationships/comments" Target="../comments1.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3.vml"/><Relationship Id="rId7" Type="http://schemas.openxmlformats.org/officeDocument/2006/relationships/ctrlProp" Target="../ctrlProps/ctrlProp15.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abSelected="1" view="pageBreakPreview" zoomScale="70" zoomScaleNormal="100" zoomScaleSheetLayoutView="70" workbookViewId="0">
      <selection activeCell="G8" sqref="G8"/>
    </sheetView>
  </sheetViews>
  <sheetFormatPr defaultRowHeight="18"/>
  <cols>
    <col min="1" max="1" width="8.796875" style="197"/>
    <col min="2" max="2" width="13.796875" style="197" customWidth="1"/>
    <col min="3" max="3" width="26.09765625" style="197" bestFit="1" customWidth="1"/>
    <col min="4" max="4" width="31.8984375" style="197" customWidth="1"/>
    <col min="5" max="5" width="8.59765625" style="197" bestFit="1" customWidth="1"/>
    <col min="6" max="6" width="5.5" style="197" customWidth="1"/>
    <col min="7" max="16384" width="8.796875" style="197"/>
  </cols>
  <sheetData>
    <row r="1" spans="1:9">
      <c r="A1" s="196" t="s">
        <v>296</v>
      </c>
    </row>
    <row r="2" spans="1:9">
      <c r="A2" s="196"/>
    </row>
    <row r="3" spans="1:9" ht="13.2" customHeight="1">
      <c r="B3" s="198"/>
      <c r="C3" s="198"/>
      <c r="D3" s="198"/>
      <c r="E3" s="198"/>
      <c r="F3" s="198"/>
      <c r="G3" s="198"/>
      <c r="H3" s="198"/>
      <c r="I3" s="198"/>
    </row>
    <row r="4" spans="1:9" ht="19.8">
      <c r="B4" s="199" t="s">
        <v>297</v>
      </c>
    </row>
    <row r="5" spans="1:9" ht="25.2" customHeight="1">
      <c r="B5" s="233" t="s">
        <v>152</v>
      </c>
      <c r="C5" s="200" t="s">
        <v>153</v>
      </c>
      <c r="D5" s="237"/>
      <c r="E5" s="238"/>
    </row>
    <row r="6" spans="1:9" ht="25.2" customHeight="1">
      <c r="B6" s="234"/>
      <c r="C6" s="200" t="s">
        <v>154</v>
      </c>
      <c r="D6" s="237"/>
      <c r="E6" s="238"/>
    </row>
    <row r="7" spans="1:9" ht="25.2" customHeight="1">
      <c r="B7" s="236" t="s">
        <v>155</v>
      </c>
      <c r="C7" s="232"/>
      <c r="D7" s="237"/>
      <c r="E7" s="238"/>
    </row>
    <row r="8" spans="1:9" ht="25.2" customHeight="1">
      <c r="B8" s="233" t="s">
        <v>156</v>
      </c>
      <c r="C8" s="200" t="s">
        <v>157</v>
      </c>
      <c r="D8" s="237"/>
      <c r="E8" s="238"/>
    </row>
    <row r="9" spans="1:9" ht="25.2" customHeight="1">
      <c r="B9" s="235"/>
      <c r="C9" s="200" t="s">
        <v>158</v>
      </c>
      <c r="D9" s="237" t="s">
        <v>295</v>
      </c>
      <c r="E9" s="238"/>
    </row>
    <row r="10" spans="1:9" ht="25.2" customHeight="1">
      <c r="B10" s="234"/>
      <c r="C10" s="200" t="s">
        <v>159</v>
      </c>
      <c r="D10" s="237"/>
      <c r="E10" s="238"/>
    </row>
    <row r="11" spans="1:9" ht="25.2" customHeight="1">
      <c r="B11" s="236" t="s">
        <v>160</v>
      </c>
      <c r="C11" s="232"/>
      <c r="D11" s="201"/>
      <c r="E11" s="202" t="s">
        <v>165</v>
      </c>
    </row>
    <row r="12" spans="1:9" ht="25.2" customHeight="1">
      <c r="B12" s="236" t="s">
        <v>161</v>
      </c>
      <c r="C12" s="232"/>
      <c r="D12" s="201"/>
      <c r="E12" s="202" t="s">
        <v>166</v>
      </c>
    </row>
    <row r="13" spans="1:9" ht="25.2" customHeight="1">
      <c r="B13" s="236" t="s">
        <v>162</v>
      </c>
      <c r="C13" s="232"/>
      <c r="D13" s="201"/>
      <c r="E13" s="202" t="s">
        <v>167</v>
      </c>
    </row>
    <row r="14" spans="1:9" ht="25.2" customHeight="1">
      <c r="B14" s="236" t="s">
        <v>163</v>
      </c>
      <c r="C14" s="232"/>
      <c r="D14" s="201"/>
      <c r="E14" s="202" t="s">
        <v>168</v>
      </c>
    </row>
    <row r="15" spans="1:9" ht="25.2" customHeight="1">
      <c r="B15" s="236" t="s">
        <v>164</v>
      </c>
      <c r="C15" s="232"/>
      <c r="D15" s="201"/>
      <c r="E15" s="202" t="s">
        <v>168</v>
      </c>
    </row>
    <row r="16" spans="1:9" ht="46.2" customHeight="1"/>
    <row r="17" spans="2:5" ht="25.2" customHeight="1">
      <c r="B17" s="199" t="s">
        <v>298</v>
      </c>
    </row>
    <row r="18" spans="2:5" ht="25.2" customHeight="1">
      <c r="B18" s="229" t="s">
        <v>169</v>
      </c>
      <c r="C18" s="230"/>
      <c r="D18" s="227"/>
      <c r="E18" s="228"/>
    </row>
    <row r="19" spans="2:5" ht="25.2" customHeight="1">
      <c r="B19" s="229" t="s">
        <v>170</v>
      </c>
      <c r="C19" s="230"/>
      <c r="D19" s="227"/>
      <c r="E19" s="228"/>
    </row>
    <row r="20" spans="2:5" ht="25.2" customHeight="1">
      <c r="B20" s="229" t="s">
        <v>174</v>
      </c>
      <c r="C20" s="230"/>
      <c r="D20" s="203"/>
      <c r="E20" s="204" t="s">
        <v>172</v>
      </c>
    </row>
    <row r="21" spans="2:5" ht="25.2" customHeight="1">
      <c r="B21" s="229" t="s">
        <v>171</v>
      </c>
      <c r="C21" s="230"/>
      <c r="D21" s="227"/>
      <c r="E21" s="228"/>
    </row>
    <row r="22" spans="2:5" ht="25.2" customHeight="1">
      <c r="B22" s="229" t="s">
        <v>175</v>
      </c>
      <c r="C22" s="230"/>
      <c r="D22" s="203"/>
      <c r="E22" s="204" t="s">
        <v>173</v>
      </c>
    </row>
    <row r="23" spans="2:5" ht="56.4" customHeight="1">
      <c r="B23" s="231" t="s">
        <v>299</v>
      </c>
      <c r="C23" s="232"/>
      <c r="D23" s="227"/>
      <c r="E23" s="228"/>
    </row>
    <row r="24" spans="2:5" ht="25.2" customHeight="1"/>
  </sheetData>
  <mergeCells count="24">
    <mergeCell ref="D5:E5"/>
    <mergeCell ref="D10:E10"/>
    <mergeCell ref="D9:E9"/>
    <mergeCell ref="D8:E8"/>
    <mergeCell ref="D7:E7"/>
    <mergeCell ref="D6:E6"/>
    <mergeCell ref="B5:B6"/>
    <mergeCell ref="B8:B10"/>
    <mergeCell ref="B11:C11"/>
    <mergeCell ref="B15:C15"/>
    <mergeCell ref="B14:C14"/>
    <mergeCell ref="B13:C13"/>
    <mergeCell ref="B12:C12"/>
    <mergeCell ref="B7:C7"/>
    <mergeCell ref="D19:E19"/>
    <mergeCell ref="D18:E18"/>
    <mergeCell ref="D21:E21"/>
    <mergeCell ref="D23:E23"/>
    <mergeCell ref="B21:C21"/>
    <mergeCell ref="B20:C20"/>
    <mergeCell ref="B19:C19"/>
    <mergeCell ref="B18:C18"/>
    <mergeCell ref="B22:C22"/>
    <mergeCell ref="B23:C23"/>
  </mergeCells>
  <phoneticPr fontId="4"/>
  <dataValidations count="5">
    <dataValidation type="list" allowBlank="1" showInputMessage="1" showErrorMessage="1" sqref="D8:E8">
      <formula1>"①中小企業者,①中小企業団体,①中小企業等協同組合,②個人事業主,③学校法人,④一般社団法人,④一般財団法人,④公益社団法人,④公益財団法人,④特定非営利活動法人,⑤医療法人,⑥社会福祉法人"</formula1>
    </dataValidation>
    <dataValidation type="list" allowBlank="1" showInputMessage="1" showErrorMessage="1" sqref="D9:E9">
      <formula1>"A.農業・林業,B.漁業,C.鉱業・採石業・砂利採取業,D.建設業,E.製造業,F.電気・ガス・熱供給・水道業,G.情報通信業,H.運輸業・郵便業,I.卸売業・小売業,J.金融業・保険業,K.不動産業・物品賃貸業,L.学術研究・専門技術サービス業,M.宿泊業・飲食サービス業,N.生活関連サービス業・娯楽業,O.教育・学習支援業,P.医療・福祉,Q.複合サービス事業,R.サービス業（他に分類されないもの）,S.公務,T.分類不能の産業"</formula1>
    </dataValidation>
    <dataValidation type="list" allowBlank="1" showInputMessage="1" showErrorMessage="1" sqref="E20">
      <formula1>"単独,共有,区分"</formula1>
    </dataValidation>
    <dataValidation type="list" allowBlank="1" showInputMessage="1" showErrorMessage="1" sqref="E22">
      <formula1>"該当なし,共有,区分"</formula1>
    </dataValidation>
    <dataValidation type="list" allowBlank="1" showInputMessage="1" showErrorMessage="1" sqref="D10:E10">
      <formula1>INDIRECT(D9)</formula1>
    </dataValidation>
  </dataValidation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zoomScale="85" zoomScaleNormal="85" workbookViewId="0">
      <selection activeCell="E15" sqref="E15"/>
    </sheetView>
  </sheetViews>
  <sheetFormatPr defaultRowHeight="18"/>
  <cols>
    <col min="1" max="1" width="12.19921875" style="195" customWidth="1"/>
    <col min="2" max="2" width="11.3984375" style="195" customWidth="1"/>
    <col min="3" max="16384" width="8.796875" style="195"/>
  </cols>
  <sheetData>
    <row r="1" spans="1:20" ht="90">
      <c r="A1" s="127" t="s">
        <v>177</v>
      </c>
      <c r="B1" s="127" t="s">
        <v>176</v>
      </c>
      <c r="C1" s="127" t="s">
        <v>178</v>
      </c>
      <c r="D1" s="127" t="s">
        <v>179</v>
      </c>
      <c r="E1" s="127" t="s">
        <v>180</v>
      </c>
      <c r="F1" s="127" t="s">
        <v>181</v>
      </c>
      <c r="G1" s="127" t="s">
        <v>182</v>
      </c>
      <c r="H1" s="127" t="s">
        <v>183</v>
      </c>
      <c r="I1" s="127" t="s">
        <v>184</v>
      </c>
      <c r="J1" s="127" t="s">
        <v>185</v>
      </c>
      <c r="K1" s="127" t="s">
        <v>186</v>
      </c>
      <c r="L1" s="127" t="s">
        <v>187</v>
      </c>
      <c r="M1" s="127" t="s">
        <v>188</v>
      </c>
      <c r="N1" s="127" t="s">
        <v>189</v>
      </c>
      <c r="O1" s="127" t="s">
        <v>190</v>
      </c>
      <c r="P1" s="127" t="s">
        <v>191</v>
      </c>
      <c r="Q1" s="127" t="s">
        <v>192</v>
      </c>
      <c r="R1" s="127" t="s">
        <v>193</v>
      </c>
      <c r="S1" s="127" t="s">
        <v>294</v>
      </c>
      <c r="T1" s="127" t="s">
        <v>293</v>
      </c>
    </row>
    <row r="2" spans="1:20" s="1" customFormat="1">
      <c r="A2" s="1" t="s">
        <v>194</v>
      </c>
      <c r="B2" s="1" t="s">
        <v>196</v>
      </c>
      <c r="C2" s="1" t="s">
        <v>198</v>
      </c>
      <c r="D2" s="1" t="s">
        <v>199</v>
      </c>
      <c r="E2" s="1" t="s">
        <v>202</v>
      </c>
      <c r="F2" s="1" t="s">
        <v>226</v>
      </c>
      <c r="G2" s="1" t="s">
        <v>230</v>
      </c>
      <c r="H2" s="1" t="s">
        <v>235</v>
      </c>
      <c r="I2" s="1" t="s">
        <v>243</v>
      </c>
      <c r="J2" s="1" t="s">
        <v>255</v>
      </c>
      <c r="K2" s="1" t="s">
        <v>261</v>
      </c>
      <c r="L2" s="1" t="s">
        <v>264</v>
      </c>
      <c r="M2" s="1" t="s">
        <v>268</v>
      </c>
      <c r="N2" s="1" t="s">
        <v>271</v>
      </c>
      <c r="O2" s="1" t="s">
        <v>274</v>
      </c>
      <c r="P2" s="1" t="s">
        <v>276</v>
      </c>
      <c r="Q2" s="1" t="s">
        <v>279</v>
      </c>
      <c r="R2" s="1" t="s">
        <v>281</v>
      </c>
      <c r="S2" s="1" t="s">
        <v>290</v>
      </c>
      <c r="T2" s="1" t="s">
        <v>292</v>
      </c>
    </row>
    <row r="3" spans="1:20" s="1" customFormat="1">
      <c r="A3" s="1" t="s">
        <v>195</v>
      </c>
      <c r="B3" s="1" t="s">
        <v>197</v>
      </c>
      <c r="D3" s="1" t="s">
        <v>200</v>
      </c>
      <c r="E3" s="1" t="s">
        <v>203</v>
      </c>
      <c r="F3" s="1" t="s">
        <v>227</v>
      </c>
      <c r="G3" s="1" t="s">
        <v>231</v>
      </c>
      <c r="H3" s="1" t="s">
        <v>236</v>
      </c>
      <c r="I3" s="1" t="s">
        <v>244</v>
      </c>
      <c r="J3" s="1" t="s">
        <v>256</v>
      </c>
      <c r="K3" s="1" t="s">
        <v>262</v>
      </c>
      <c r="L3" s="1" t="s">
        <v>265</v>
      </c>
      <c r="M3" s="1" t="s">
        <v>269</v>
      </c>
      <c r="N3" s="1" t="s">
        <v>272</v>
      </c>
      <c r="O3" s="1" t="s">
        <v>275</v>
      </c>
      <c r="P3" s="1" t="s">
        <v>277</v>
      </c>
      <c r="Q3" s="1" t="s">
        <v>280</v>
      </c>
      <c r="R3" s="1" t="s">
        <v>282</v>
      </c>
      <c r="S3" s="1" t="s">
        <v>291</v>
      </c>
    </row>
    <row r="4" spans="1:20" s="1" customFormat="1">
      <c r="D4" s="1" t="s">
        <v>201</v>
      </c>
      <c r="E4" s="1" t="s">
        <v>204</v>
      </c>
      <c r="F4" s="1" t="s">
        <v>228</v>
      </c>
      <c r="G4" s="1" t="s">
        <v>232</v>
      </c>
      <c r="H4" s="1" t="s">
        <v>237</v>
      </c>
      <c r="I4" s="1" t="s">
        <v>245</v>
      </c>
      <c r="J4" s="1" t="s">
        <v>257</v>
      </c>
      <c r="K4" s="1" t="s">
        <v>263</v>
      </c>
      <c r="L4" s="1" t="s">
        <v>266</v>
      </c>
      <c r="M4" s="1" t="s">
        <v>270</v>
      </c>
      <c r="N4" s="1" t="s">
        <v>273</v>
      </c>
      <c r="P4" s="1" t="s">
        <v>278</v>
      </c>
      <c r="R4" s="1" t="s">
        <v>283</v>
      </c>
    </row>
    <row r="5" spans="1:20" s="1" customFormat="1">
      <c r="E5" s="1" t="s">
        <v>205</v>
      </c>
      <c r="F5" s="1" t="s">
        <v>229</v>
      </c>
      <c r="G5" s="1" t="s">
        <v>233</v>
      </c>
      <c r="H5" s="1" t="s">
        <v>238</v>
      </c>
      <c r="I5" s="1" t="s">
        <v>246</v>
      </c>
      <c r="J5" s="1" t="s">
        <v>258</v>
      </c>
      <c r="L5" s="1" t="s">
        <v>267</v>
      </c>
      <c r="R5" s="1" t="s">
        <v>284</v>
      </c>
    </row>
    <row r="6" spans="1:20" s="1" customFormat="1">
      <c r="E6" s="1" t="s">
        <v>206</v>
      </c>
      <c r="G6" s="1" t="s">
        <v>234</v>
      </c>
      <c r="H6" s="1" t="s">
        <v>239</v>
      </c>
      <c r="I6" s="1" t="s">
        <v>247</v>
      </c>
      <c r="J6" s="1" t="s">
        <v>259</v>
      </c>
      <c r="R6" s="1" t="s">
        <v>285</v>
      </c>
    </row>
    <row r="7" spans="1:20" s="1" customFormat="1">
      <c r="E7" s="1" t="s">
        <v>207</v>
      </c>
      <c r="H7" s="1" t="s">
        <v>240</v>
      </c>
      <c r="I7" s="1" t="s">
        <v>248</v>
      </c>
      <c r="J7" s="1" t="s">
        <v>260</v>
      </c>
      <c r="R7" s="1" t="s">
        <v>286</v>
      </c>
    </row>
    <row r="8" spans="1:20" s="1" customFormat="1">
      <c r="E8" s="1" t="s">
        <v>208</v>
      </c>
      <c r="H8" s="1" t="s">
        <v>241</v>
      </c>
      <c r="I8" s="1" t="s">
        <v>249</v>
      </c>
      <c r="R8" s="1" t="s">
        <v>287</v>
      </c>
    </row>
    <row r="9" spans="1:20" s="1" customFormat="1">
      <c r="E9" s="1" t="s">
        <v>209</v>
      </c>
      <c r="H9" s="1" t="s">
        <v>242</v>
      </c>
      <c r="I9" s="1" t="s">
        <v>250</v>
      </c>
      <c r="R9" s="1" t="s">
        <v>288</v>
      </c>
    </row>
    <row r="10" spans="1:20" s="1" customFormat="1">
      <c r="E10" s="1" t="s">
        <v>210</v>
      </c>
      <c r="I10" s="1" t="s">
        <v>251</v>
      </c>
      <c r="R10" s="1" t="s">
        <v>289</v>
      </c>
    </row>
    <row r="11" spans="1:20" s="1" customFormat="1">
      <c r="E11" s="1" t="s">
        <v>211</v>
      </c>
      <c r="I11" s="1" t="s">
        <v>252</v>
      </c>
    </row>
    <row r="12" spans="1:20" s="1" customFormat="1">
      <c r="E12" s="1" t="s">
        <v>212</v>
      </c>
      <c r="I12" s="1" t="s">
        <v>253</v>
      </c>
    </row>
    <row r="13" spans="1:20" s="1" customFormat="1">
      <c r="E13" s="1" t="s">
        <v>213</v>
      </c>
      <c r="I13" s="1" t="s">
        <v>254</v>
      </c>
    </row>
    <row r="14" spans="1:20" s="1" customFormat="1">
      <c r="E14" s="1" t="s">
        <v>214</v>
      </c>
    </row>
    <row r="15" spans="1:20" s="1" customFormat="1">
      <c r="E15" s="1" t="s">
        <v>215</v>
      </c>
    </row>
    <row r="16" spans="1:20" s="1" customFormat="1">
      <c r="E16" s="1" t="s">
        <v>216</v>
      </c>
    </row>
    <row r="17" spans="5:5" s="1" customFormat="1">
      <c r="E17" s="1" t="s">
        <v>217</v>
      </c>
    </row>
    <row r="18" spans="5:5" s="1" customFormat="1">
      <c r="E18" s="1" t="s">
        <v>218</v>
      </c>
    </row>
    <row r="19" spans="5:5" s="1" customFormat="1">
      <c r="E19" s="1" t="s">
        <v>219</v>
      </c>
    </row>
    <row r="20" spans="5:5" s="1" customFormat="1">
      <c r="E20" s="1" t="s">
        <v>220</v>
      </c>
    </row>
    <row r="21" spans="5:5" s="1" customFormat="1">
      <c r="E21" s="1" t="s">
        <v>221</v>
      </c>
    </row>
    <row r="22" spans="5:5" s="1" customFormat="1">
      <c r="E22" s="1" t="s">
        <v>222</v>
      </c>
    </row>
    <row r="23" spans="5:5" s="1" customFormat="1">
      <c r="E23" s="1" t="s">
        <v>223</v>
      </c>
    </row>
    <row r="24" spans="5:5" s="1" customFormat="1">
      <c r="E24" s="1" t="s">
        <v>224</v>
      </c>
    </row>
    <row r="25" spans="5:5" s="1" customFormat="1">
      <c r="E25" s="1" t="s">
        <v>225</v>
      </c>
    </row>
  </sheetData>
  <phoneticPr fontId="4"/>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showGridLines="0" view="pageBreakPreview" topLeftCell="A4" zoomScale="70" zoomScaleNormal="100" zoomScaleSheetLayoutView="70" zoomScalePageLayoutView="40" workbookViewId="0">
      <selection activeCell="F28" sqref="F28"/>
    </sheetView>
  </sheetViews>
  <sheetFormatPr defaultColWidth="8.09765625" defaultRowHeight="18"/>
  <cols>
    <col min="1" max="1" width="13.5" style="146" customWidth="1"/>
    <col min="2" max="2" width="22.59765625" style="146" customWidth="1"/>
    <col min="3" max="3" width="16.296875" style="146" customWidth="1"/>
    <col min="4" max="4" width="33.59765625" style="146" customWidth="1"/>
    <col min="5" max="5" width="3.8984375" style="146" customWidth="1"/>
    <col min="6" max="6" width="32.796875" style="146" customWidth="1"/>
    <col min="7" max="7" width="4.5" style="147" customWidth="1"/>
    <col min="8" max="8" width="8.09765625" style="146" customWidth="1"/>
    <col min="9" max="16384" width="8.09765625" style="146"/>
  </cols>
  <sheetData>
    <row r="1" spans="1:7" ht="24.6" customHeight="1">
      <c r="A1" s="146" t="s">
        <v>140</v>
      </c>
    </row>
    <row r="2" spans="1:7" ht="24.6" customHeight="1"/>
    <row r="3" spans="1:7" ht="14.4" customHeight="1"/>
    <row r="4" spans="1:7" ht="40.200000000000003" customHeight="1" thickBot="1">
      <c r="B4" s="239" t="s">
        <v>141</v>
      </c>
      <c r="C4" s="239"/>
      <c r="D4" s="239"/>
      <c r="E4" s="239"/>
      <c r="F4" s="239"/>
      <c r="G4" s="239"/>
    </row>
    <row r="5" spans="1:7" ht="39.6" customHeight="1" thickBot="1">
      <c r="B5" s="245" t="s">
        <v>15</v>
      </c>
      <c r="C5" s="246"/>
      <c r="D5" s="246"/>
      <c r="E5" s="245" t="s">
        <v>122</v>
      </c>
      <c r="F5" s="246"/>
      <c r="G5" s="247"/>
    </row>
    <row r="6" spans="1:7" ht="48" customHeight="1">
      <c r="B6" s="205" t="s">
        <v>145</v>
      </c>
      <c r="C6" s="207" t="s">
        <v>123</v>
      </c>
      <c r="D6" s="148" t="s">
        <v>150</v>
      </c>
      <c r="E6" s="149"/>
      <c r="F6" s="150">
        <v>0</v>
      </c>
      <c r="G6" s="188" t="s">
        <v>12</v>
      </c>
    </row>
    <row r="7" spans="1:7" ht="48" customHeight="1">
      <c r="B7" s="206"/>
      <c r="C7" s="208"/>
      <c r="D7" s="151" t="s">
        <v>151</v>
      </c>
      <c r="E7" s="152"/>
      <c r="F7" s="153">
        <v>0</v>
      </c>
      <c r="G7" s="189" t="s">
        <v>12</v>
      </c>
    </row>
    <row r="8" spans="1:7" ht="48" customHeight="1">
      <c r="B8" s="206"/>
      <c r="C8" s="209" t="s">
        <v>124</v>
      </c>
      <c r="D8" s="194" t="s">
        <v>25</v>
      </c>
      <c r="E8" s="154"/>
      <c r="F8" s="153">
        <v>0</v>
      </c>
      <c r="G8" s="189" t="s">
        <v>12</v>
      </c>
    </row>
    <row r="9" spans="1:7" ht="48" customHeight="1">
      <c r="B9" s="206"/>
      <c r="C9" s="210"/>
      <c r="D9" s="194" t="s">
        <v>31</v>
      </c>
      <c r="E9" s="154"/>
      <c r="F9" s="153">
        <v>0</v>
      </c>
      <c r="G9" s="189" t="s">
        <v>12</v>
      </c>
    </row>
    <row r="10" spans="1:7" ht="48" customHeight="1" thickBot="1">
      <c r="B10" s="206"/>
      <c r="C10" s="210"/>
      <c r="D10" s="194" t="s">
        <v>32</v>
      </c>
      <c r="E10" s="155"/>
      <c r="F10" s="156">
        <v>0</v>
      </c>
      <c r="G10" s="190" t="s">
        <v>12</v>
      </c>
    </row>
    <row r="11" spans="1:7" ht="48.6" customHeight="1" thickTop="1" thickBot="1">
      <c r="B11" s="206"/>
      <c r="C11" s="240" t="s">
        <v>146</v>
      </c>
      <c r="D11" s="241"/>
      <c r="E11" s="157" t="s">
        <v>135</v>
      </c>
      <c r="F11" s="158">
        <f>SUM(F6:F10)</f>
        <v>0</v>
      </c>
      <c r="G11" s="191" t="s">
        <v>12</v>
      </c>
    </row>
    <row r="12" spans="1:7" ht="48" customHeight="1">
      <c r="B12" s="205" t="s">
        <v>147</v>
      </c>
      <c r="C12" s="242" t="s">
        <v>125</v>
      </c>
      <c r="D12" s="243"/>
      <c r="E12" s="159"/>
      <c r="F12" s="150">
        <v>0</v>
      </c>
      <c r="G12" s="188" t="s">
        <v>12</v>
      </c>
    </row>
    <row r="13" spans="1:7" ht="48" customHeight="1">
      <c r="B13" s="206"/>
      <c r="C13" s="211" t="s">
        <v>126</v>
      </c>
      <c r="D13" s="212"/>
      <c r="E13" s="160"/>
      <c r="F13" s="153">
        <v>0</v>
      </c>
      <c r="G13" s="189" t="s">
        <v>12</v>
      </c>
    </row>
    <row r="14" spans="1:7" ht="48" customHeight="1">
      <c r="B14" s="206"/>
      <c r="C14" s="211" t="s">
        <v>127</v>
      </c>
      <c r="D14" s="212"/>
      <c r="E14" s="160"/>
      <c r="F14" s="153">
        <v>0</v>
      </c>
      <c r="G14" s="192" t="s">
        <v>12</v>
      </c>
    </row>
    <row r="15" spans="1:7" ht="48" customHeight="1">
      <c r="B15" s="206"/>
      <c r="C15" s="211" t="s">
        <v>128</v>
      </c>
      <c r="D15" s="212"/>
      <c r="E15" s="160"/>
      <c r="F15" s="153">
        <v>0</v>
      </c>
      <c r="G15" s="189" t="s">
        <v>12</v>
      </c>
    </row>
    <row r="16" spans="1:7" ht="48" customHeight="1">
      <c r="B16" s="206"/>
      <c r="C16" s="211" t="s">
        <v>129</v>
      </c>
      <c r="D16" s="212"/>
      <c r="E16" s="160"/>
      <c r="F16" s="153">
        <v>0</v>
      </c>
      <c r="G16" s="192" t="s">
        <v>12</v>
      </c>
    </row>
    <row r="17" spans="2:10" ht="19.2" customHeight="1">
      <c r="B17" s="206"/>
      <c r="C17" s="214" t="s">
        <v>130</v>
      </c>
      <c r="D17" s="244"/>
      <c r="E17" s="161"/>
      <c r="F17" s="156"/>
      <c r="G17" s="193"/>
    </row>
    <row r="18" spans="2:10" ht="28.8" customHeight="1">
      <c r="B18" s="206"/>
      <c r="C18" s="215"/>
      <c r="D18" s="249"/>
      <c r="E18" s="162"/>
      <c r="F18" s="163">
        <v>0</v>
      </c>
      <c r="G18" s="192" t="s">
        <v>12</v>
      </c>
    </row>
    <row r="19" spans="2:10" ht="19.8" customHeight="1">
      <c r="B19" s="206"/>
      <c r="C19" s="214" t="s">
        <v>130</v>
      </c>
      <c r="D19" s="244"/>
      <c r="E19" s="164"/>
      <c r="F19" s="156"/>
      <c r="G19" s="193"/>
    </row>
    <row r="20" spans="2:10" ht="30" customHeight="1">
      <c r="B20" s="206"/>
      <c r="C20" s="215"/>
      <c r="D20" s="249"/>
      <c r="E20" s="162"/>
      <c r="F20" s="163">
        <v>0</v>
      </c>
      <c r="G20" s="192" t="s">
        <v>12</v>
      </c>
    </row>
    <row r="21" spans="2:10" ht="19.8" customHeight="1">
      <c r="B21" s="206"/>
      <c r="C21" s="214" t="s">
        <v>130</v>
      </c>
      <c r="D21" s="244"/>
      <c r="E21" s="164"/>
      <c r="F21" s="156"/>
      <c r="G21" s="193"/>
    </row>
    <row r="22" spans="2:10" ht="30" customHeight="1" thickBot="1">
      <c r="B22" s="206"/>
      <c r="C22" s="216"/>
      <c r="D22" s="248"/>
      <c r="E22" s="165"/>
      <c r="F22" s="166">
        <v>0</v>
      </c>
      <c r="G22" s="192" t="s">
        <v>12</v>
      </c>
    </row>
    <row r="23" spans="2:10" s="167" customFormat="1" ht="48" customHeight="1" thickTop="1" thickBot="1">
      <c r="B23" s="213"/>
      <c r="C23" s="240" t="s">
        <v>148</v>
      </c>
      <c r="D23" s="241"/>
      <c r="E23" s="157" t="s">
        <v>136</v>
      </c>
      <c r="F23" s="158">
        <f>SUM(F12:F22)</f>
        <v>0</v>
      </c>
      <c r="G23" s="191" t="s">
        <v>12</v>
      </c>
    </row>
    <row r="24" spans="2:10" ht="48" customHeight="1">
      <c r="B24" s="220" t="s">
        <v>131</v>
      </c>
      <c r="C24" s="221"/>
      <c r="D24" s="221"/>
      <c r="E24" s="168"/>
      <c r="F24" s="169">
        <f>F11+F23</f>
        <v>0</v>
      </c>
      <c r="G24" s="170" t="s">
        <v>6</v>
      </c>
    </row>
    <row r="25" spans="2:10" ht="48" customHeight="1">
      <c r="B25" s="220" t="s">
        <v>142</v>
      </c>
      <c r="C25" s="222"/>
      <c r="D25" s="222"/>
      <c r="E25" s="171" t="s">
        <v>137</v>
      </c>
      <c r="F25" s="172">
        <f>ROUNDDOWN(F24*0.23,-3)</f>
        <v>0</v>
      </c>
      <c r="G25" s="173" t="s">
        <v>12</v>
      </c>
    </row>
    <row r="26" spans="2:10" ht="48" customHeight="1">
      <c r="B26" s="223" t="s">
        <v>149</v>
      </c>
      <c r="C26" s="224"/>
      <c r="D26" s="185" t="s">
        <v>134</v>
      </c>
      <c r="E26" s="175"/>
      <c r="F26" s="176">
        <v>0</v>
      </c>
      <c r="G26" s="177" t="s">
        <v>133</v>
      </c>
      <c r="H26" s="178"/>
      <c r="I26" s="179"/>
      <c r="J26" s="178"/>
    </row>
    <row r="27" spans="2:10" ht="48" customHeight="1">
      <c r="B27" s="225"/>
      <c r="C27" s="226"/>
      <c r="D27" s="174" t="s">
        <v>143</v>
      </c>
      <c r="E27" s="180" t="s">
        <v>138</v>
      </c>
      <c r="F27" s="176">
        <f>F26*5600</f>
        <v>0</v>
      </c>
      <c r="G27" s="173" t="s">
        <v>12</v>
      </c>
      <c r="H27" s="178"/>
      <c r="I27" s="179"/>
      <c r="J27" s="178"/>
    </row>
    <row r="28" spans="2:10" ht="48" customHeight="1" thickBot="1">
      <c r="B28" s="225"/>
      <c r="C28" s="226"/>
      <c r="D28" s="174" t="s">
        <v>144</v>
      </c>
      <c r="E28" s="181" t="s">
        <v>138</v>
      </c>
      <c r="F28" s="186"/>
      <c r="G28" s="187" t="s">
        <v>12</v>
      </c>
      <c r="H28" s="178"/>
      <c r="I28" s="179"/>
      <c r="J28" s="178"/>
    </row>
    <row r="29" spans="2:10" ht="48" customHeight="1" thickBot="1">
      <c r="B29" s="217" t="s">
        <v>132</v>
      </c>
      <c r="C29" s="218"/>
      <c r="D29" s="218"/>
      <c r="E29" s="182"/>
      <c r="F29" s="183">
        <f>MIN(F25,F27,F28)</f>
        <v>0</v>
      </c>
      <c r="G29" s="184" t="s">
        <v>12</v>
      </c>
    </row>
    <row r="30" spans="2:10" ht="56.4" customHeight="1">
      <c r="B30" s="219" t="s">
        <v>139</v>
      </c>
      <c r="C30" s="219"/>
      <c r="D30" s="219"/>
      <c r="E30" s="219"/>
      <c r="F30" s="219"/>
      <c r="G30" s="219"/>
    </row>
  </sheetData>
  <mergeCells count="25">
    <mergeCell ref="C11:D11"/>
    <mergeCell ref="B26:C28"/>
    <mergeCell ref="E5:G5"/>
    <mergeCell ref="C17:D17"/>
    <mergeCell ref="C19:D19"/>
    <mergeCell ref="C22:D22"/>
    <mergeCell ref="C20:D20"/>
    <mergeCell ref="C18:D18"/>
    <mergeCell ref="B5:D5"/>
    <mergeCell ref="B4:G4"/>
    <mergeCell ref="C8:C10"/>
    <mergeCell ref="C6:C7"/>
    <mergeCell ref="B30:G30"/>
    <mergeCell ref="B6:B11"/>
    <mergeCell ref="B29:D29"/>
    <mergeCell ref="B24:D24"/>
    <mergeCell ref="B25:D25"/>
    <mergeCell ref="B12:B23"/>
    <mergeCell ref="C23:D23"/>
    <mergeCell ref="C16:D16"/>
    <mergeCell ref="C15:D15"/>
    <mergeCell ref="C14:D14"/>
    <mergeCell ref="C13:D13"/>
    <mergeCell ref="C12:D12"/>
    <mergeCell ref="C21:D21"/>
  </mergeCells>
  <phoneticPr fontId="4"/>
  <dataValidations count="1">
    <dataValidation type="list" allowBlank="1" showInputMessage="1" showErrorMessage="1" sqref="I28">
      <formula1>"一般改修住宅,特定改修住宅"</formula1>
    </dataValidation>
  </dataValidations>
  <pageMargins left="0.7" right="0.7" top="0.75" bottom="0.75" header="0.3" footer="0.3"/>
  <pageSetup paperSize="9" scale="58"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44"/>
  <sheetViews>
    <sheetView view="pageBreakPreview" topLeftCell="A25" zoomScale="55" zoomScaleNormal="100" zoomScaleSheetLayoutView="55" workbookViewId="0">
      <selection activeCell="A36" sqref="A36:F36"/>
    </sheetView>
  </sheetViews>
  <sheetFormatPr defaultColWidth="8.09765625" defaultRowHeight="13.2"/>
  <cols>
    <col min="1" max="1" width="7.19921875" style="2" customWidth="1"/>
    <col min="2" max="3" width="8.8984375" style="2" customWidth="1"/>
    <col min="4" max="4" width="8.09765625" style="2" customWidth="1"/>
    <col min="5" max="5" width="6.19921875" style="2" customWidth="1"/>
    <col min="6" max="8" width="10.796875" style="2" customWidth="1"/>
    <col min="9" max="9" width="9.19921875" style="2" customWidth="1"/>
    <col min="10" max="10" width="17.296875" style="2" customWidth="1"/>
    <col min="11" max="11" width="9.09765625" style="2" customWidth="1"/>
    <col min="12" max="12" width="20.69921875" style="2" customWidth="1"/>
    <col min="13" max="13" width="9.796875" style="2" customWidth="1"/>
    <col min="14" max="14" width="20.69921875" style="2" customWidth="1"/>
    <col min="15" max="15" width="9.796875" style="3" customWidth="1"/>
    <col min="16" max="16" width="11.3984375" style="2" hidden="1" customWidth="1"/>
    <col min="17" max="18" width="8.19921875" style="2" hidden="1" customWidth="1"/>
    <col min="19" max="19" width="16.3984375" style="2" hidden="1" customWidth="1"/>
    <col min="20" max="21" width="8.19921875" style="2" hidden="1" customWidth="1"/>
    <col min="22" max="22" width="0" style="2" hidden="1" customWidth="1"/>
    <col min="23" max="16384" width="8.09765625" style="2"/>
  </cols>
  <sheetData>
    <row r="1" spans="1:20" ht="19.5" customHeight="1" thickBot="1">
      <c r="A1" s="1" t="s">
        <v>121</v>
      </c>
    </row>
    <row r="2" spans="1:20" ht="19.5" customHeight="1" thickBot="1">
      <c r="A2" s="1"/>
      <c r="L2" s="347" t="s">
        <v>95</v>
      </c>
      <c r="M2" s="348"/>
      <c r="N2" s="349"/>
      <c r="O2" s="350"/>
      <c r="Q2" s="3"/>
      <c r="S2" s="26"/>
    </row>
    <row r="3" spans="1:20" ht="21.75" customHeight="1" thickBot="1">
      <c r="L3" s="351" t="s">
        <v>79</v>
      </c>
      <c r="M3" s="352"/>
      <c r="N3" s="353"/>
      <c r="O3" s="354"/>
      <c r="Q3" s="3" t="s">
        <v>80</v>
      </c>
      <c r="R3" s="9" t="s">
        <v>78</v>
      </c>
      <c r="S3" s="27" t="s">
        <v>13</v>
      </c>
    </row>
    <row r="4" spans="1:20" ht="16.5" customHeight="1" thickBot="1">
      <c r="A4" s="2" t="s">
        <v>99</v>
      </c>
      <c r="L4" s="355" t="s">
        <v>14</v>
      </c>
      <c r="M4" s="356"/>
      <c r="N4" s="357"/>
      <c r="O4" s="358"/>
      <c r="Q4" s="28">
        <v>1</v>
      </c>
      <c r="S4" s="338">
        <v>1</v>
      </c>
      <c r="T4" s="29">
        <v>0.1</v>
      </c>
    </row>
    <row r="5" spans="1:20" ht="5.25" customHeight="1" thickBot="1">
      <c r="A5" s="11"/>
      <c r="B5" s="11"/>
      <c r="C5" s="11"/>
      <c r="L5" s="114"/>
      <c r="M5" s="96"/>
      <c r="N5" s="359"/>
      <c r="O5" s="360"/>
      <c r="Q5" s="340">
        <v>0.23</v>
      </c>
      <c r="S5" s="339"/>
    </row>
    <row r="6" spans="1:20" ht="27.75" customHeight="1" thickBot="1">
      <c r="A6" s="341" t="s">
        <v>15</v>
      </c>
      <c r="B6" s="342"/>
      <c r="C6" s="342"/>
      <c r="D6" s="342"/>
      <c r="E6" s="342"/>
      <c r="F6" s="342"/>
      <c r="G6" s="342" t="s">
        <v>1</v>
      </c>
      <c r="H6" s="342"/>
      <c r="I6" s="343" t="s">
        <v>16</v>
      </c>
      <c r="J6" s="344"/>
      <c r="K6" s="345"/>
      <c r="L6" s="342" t="s">
        <v>82</v>
      </c>
      <c r="M6" s="342"/>
      <c r="N6" s="342" t="s">
        <v>17</v>
      </c>
      <c r="O6" s="346"/>
      <c r="Q6" s="340"/>
      <c r="S6" s="26"/>
    </row>
    <row r="7" spans="1:20" ht="32.25" customHeight="1">
      <c r="A7" s="300" t="s">
        <v>18</v>
      </c>
      <c r="B7" s="333" t="s">
        <v>19</v>
      </c>
      <c r="C7" s="334" t="s">
        <v>2</v>
      </c>
      <c r="D7" s="309" t="s">
        <v>20</v>
      </c>
      <c r="E7" s="309"/>
      <c r="F7" s="309"/>
      <c r="G7" s="34"/>
      <c r="H7" s="31" t="s">
        <v>5</v>
      </c>
      <c r="I7" s="31" t="s">
        <v>4</v>
      </c>
      <c r="J7" s="32">
        <f>Q7*S4</f>
        <v>168000</v>
      </c>
      <c r="K7" s="33" t="s">
        <v>21</v>
      </c>
      <c r="L7" s="35">
        <f>G7*J7</f>
        <v>0</v>
      </c>
      <c r="M7" s="36" t="s">
        <v>12</v>
      </c>
      <c r="N7" s="108"/>
      <c r="O7" s="36" t="s">
        <v>12</v>
      </c>
      <c r="Q7" s="4">
        <v>168000</v>
      </c>
      <c r="S7" s="37">
        <f t="shared" ref="S7:S17" si="0">J7*L7</f>
        <v>0</v>
      </c>
    </row>
    <row r="8" spans="1:20" ht="32.25" customHeight="1">
      <c r="A8" s="301"/>
      <c r="B8" s="316"/>
      <c r="C8" s="286"/>
      <c r="D8" s="312"/>
      <c r="E8" s="312"/>
      <c r="F8" s="312"/>
      <c r="G8" s="41"/>
      <c r="H8" s="38" t="s">
        <v>5</v>
      </c>
      <c r="I8" s="38" t="s">
        <v>7</v>
      </c>
      <c r="J8" s="39">
        <f>Q8*S4</f>
        <v>128000</v>
      </c>
      <c r="K8" s="40" t="s">
        <v>21</v>
      </c>
      <c r="L8" s="42">
        <f>G8*J8</f>
        <v>0</v>
      </c>
      <c r="M8" s="43" t="s">
        <v>12</v>
      </c>
      <c r="N8" s="109"/>
      <c r="O8" s="43" t="s">
        <v>12</v>
      </c>
      <c r="Q8" s="5">
        <v>128000</v>
      </c>
      <c r="S8" s="37">
        <f t="shared" si="0"/>
        <v>0</v>
      </c>
    </row>
    <row r="9" spans="1:20" ht="32.25" customHeight="1">
      <c r="A9" s="301"/>
      <c r="B9" s="316"/>
      <c r="C9" s="286"/>
      <c r="D9" s="312"/>
      <c r="E9" s="312"/>
      <c r="F9" s="312"/>
      <c r="G9" s="44"/>
      <c r="H9" s="24" t="s">
        <v>5</v>
      </c>
      <c r="I9" s="24" t="s">
        <v>8</v>
      </c>
      <c r="J9" s="18">
        <f>Q9*S4</f>
        <v>112000</v>
      </c>
      <c r="K9" s="23" t="s">
        <v>21</v>
      </c>
      <c r="L9" s="42">
        <f t="shared" ref="L9:L22" si="1">G9*J9</f>
        <v>0</v>
      </c>
      <c r="M9" s="43" t="s">
        <v>12</v>
      </c>
      <c r="N9" s="109"/>
      <c r="O9" s="43" t="s">
        <v>12</v>
      </c>
      <c r="Q9" s="6">
        <v>112000</v>
      </c>
      <c r="S9" s="37">
        <f t="shared" si="0"/>
        <v>0</v>
      </c>
    </row>
    <row r="10" spans="1:20" ht="32.25" customHeight="1">
      <c r="A10" s="301"/>
      <c r="B10" s="316"/>
      <c r="C10" s="286"/>
      <c r="D10" s="312" t="s">
        <v>22</v>
      </c>
      <c r="E10" s="312"/>
      <c r="F10" s="312"/>
      <c r="G10" s="48"/>
      <c r="H10" s="45" t="s">
        <v>5</v>
      </c>
      <c r="I10" s="45" t="s">
        <v>4</v>
      </c>
      <c r="J10" s="46">
        <f>Q10*S4</f>
        <v>168000</v>
      </c>
      <c r="K10" s="47" t="s">
        <v>21</v>
      </c>
      <c r="L10" s="42">
        <f t="shared" si="1"/>
        <v>0</v>
      </c>
      <c r="M10" s="43" t="s">
        <v>12</v>
      </c>
      <c r="N10" s="109"/>
      <c r="O10" s="43" t="s">
        <v>12</v>
      </c>
      <c r="Q10" s="4">
        <v>168000</v>
      </c>
      <c r="S10" s="37">
        <f t="shared" si="0"/>
        <v>0</v>
      </c>
    </row>
    <row r="11" spans="1:20" ht="32.25" customHeight="1">
      <c r="A11" s="301"/>
      <c r="B11" s="316"/>
      <c r="C11" s="286"/>
      <c r="D11" s="312"/>
      <c r="E11" s="312"/>
      <c r="F11" s="312"/>
      <c r="G11" s="41"/>
      <c r="H11" s="38" t="s">
        <v>5</v>
      </c>
      <c r="I11" s="38" t="s">
        <v>7</v>
      </c>
      <c r="J11" s="39">
        <f>Q11*S4</f>
        <v>128000</v>
      </c>
      <c r="K11" s="40" t="s">
        <v>21</v>
      </c>
      <c r="L11" s="42">
        <f t="shared" si="1"/>
        <v>0</v>
      </c>
      <c r="M11" s="43" t="s">
        <v>12</v>
      </c>
      <c r="N11" s="109"/>
      <c r="O11" s="43" t="s">
        <v>12</v>
      </c>
      <c r="Q11" s="5">
        <v>128000</v>
      </c>
      <c r="S11" s="37">
        <f t="shared" si="0"/>
        <v>0</v>
      </c>
    </row>
    <row r="12" spans="1:20" ht="32.25" customHeight="1">
      <c r="A12" s="301"/>
      <c r="B12" s="316"/>
      <c r="C12" s="286"/>
      <c r="D12" s="312"/>
      <c r="E12" s="312"/>
      <c r="F12" s="312"/>
      <c r="G12" s="44"/>
      <c r="H12" s="24" t="s">
        <v>5</v>
      </c>
      <c r="I12" s="24" t="s">
        <v>23</v>
      </c>
      <c r="J12" s="18">
        <f>Q12*S4</f>
        <v>112000</v>
      </c>
      <c r="K12" s="23" t="s">
        <v>21</v>
      </c>
      <c r="L12" s="42">
        <f t="shared" si="1"/>
        <v>0</v>
      </c>
      <c r="M12" s="43" t="s">
        <v>12</v>
      </c>
      <c r="N12" s="109"/>
      <c r="O12" s="43" t="s">
        <v>12</v>
      </c>
      <c r="Q12" s="6">
        <v>112000</v>
      </c>
      <c r="S12" s="37">
        <f t="shared" si="0"/>
        <v>0</v>
      </c>
    </row>
    <row r="13" spans="1:20" ht="32.25" customHeight="1">
      <c r="A13" s="301"/>
      <c r="B13" s="316"/>
      <c r="C13" s="286"/>
      <c r="D13" s="312" t="s">
        <v>3</v>
      </c>
      <c r="E13" s="312"/>
      <c r="F13" s="312"/>
      <c r="G13" s="48"/>
      <c r="H13" s="45" t="s">
        <v>9</v>
      </c>
      <c r="I13" s="45" t="s">
        <v>4</v>
      </c>
      <c r="J13" s="46">
        <f>Q13*S4</f>
        <v>64000</v>
      </c>
      <c r="K13" s="47" t="s">
        <v>24</v>
      </c>
      <c r="L13" s="42">
        <f t="shared" si="1"/>
        <v>0</v>
      </c>
      <c r="M13" s="43" t="s">
        <v>12</v>
      </c>
      <c r="N13" s="109"/>
      <c r="O13" s="43" t="s">
        <v>12</v>
      </c>
      <c r="Q13" s="4">
        <v>64000</v>
      </c>
      <c r="S13" s="37">
        <f t="shared" si="0"/>
        <v>0</v>
      </c>
    </row>
    <row r="14" spans="1:20" ht="32.25" customHeight="1">
      <c r="A14" s="301"/>
      <c r="B14" s="316"/>
      <c r="C14" s="286"/>
      <c r="D14" s="312"/>
      <c r="E14" s="312"/>
      <c r="F14" s="312"/>
      <c r="G14" s="41"/>
      <c r="H14" s="38" t="s">
        <v>9</v>
      </c>
      <c r="I14" s="38" t="s">
        <v>7</v>
      </c>
      <c r="J14" s="39">
        <f>Q14*S4</f>
        <v>48000</v>
      </c>
      <c r="K14" s="40" t="s">
        <v>24</v>
      </c>
      <c r="L14" s="42">
        <f t="shared" si="1"/>
        <v>0</v>
      </c>
      <c r="M14" s="43" t="s">
        <v>12</v>
      </c>
      <c r="N14" s="109"/>
      <c r="O14" s="43" t="s">
        <v>12</v>
      </c>
      <c r="Q14" s="5">
        <v>48000</v>
      </c>
      <c r="S14" s="37">
        <f t="shared" si="0"/>
        <v>0</v>
      </c>
    </row>
    <row r="15" spans="1:20" ht="32.25" customHeight="1">
      <c r="A15" s="301"/>
      <c r="B15" s="316"/>
      <c r="C15" s="286"/>
      <c r="D15" s="312"/>
      <c r="E15" s="312"/>
      <c r="F15" s="312"/>
      <c r="G15" s="44"/>
      <c r="H15" s="24" t="s">
        <v>9</v>
      </c>
      <c r="I15" s="24" t="s">
        <v>8</v>
      </c>
      <c r="J15" s="18">
        <f>Q15*S4</f>
        <v>16000</v>
      </c>
      <c r="K15" s="23" t="s">
        <v>24</v>
      </c>
      <c r="L15" s="42">
        <f t="shared" si="1"/>
        <v>0</v>
      </c>
      <c r="M15" s="43" t="s">
        <v>12</v>
      </c>
      <c r="N15" s="109"/>
      <c r="O15" s="43" t="s">
        <v>12</v>
      </c>
      <c r="Q15" s="6">
        <v>16000</v>
      </c>
      <c r="S15" s="37">
        <f t="shared" si="0"/>
        <v>0</v>
      </c>
    </row>
    <row r="16" spans="1:20" ht="32.25" customHeight="1">
      <c r="A16" s="301"/>
      <c r="B16" s="316"/>
      <c r="C16" s="316" t="s">
        <v>10</v>
      </c>
      <c r="D16" s="312" t="s">
        <v>11</v>
      </c>
      <c r="E16" s="312"/>
      <c r="F16" s="312"/>
      <c r="G16" s="48"/>
      <c r="H16" s="45" t="s">
        <v>5</v>
      </c>
      <c r="I16" s="45" t="s">
        <v>4</v>
      </c>
      <c r="J16" s="46">
        <f>Q16*S4</f>
        <v>256000</v>
      </c>
      <c r="K16" s="47" t="s">
        <v>21</v>
      </c>
      <c r="L16" s="42">
        <f t="shared" si="1"/>
        <v>0</v>
      </c>
      <c r="M16" s="43" t="s">
        <v>12</v>
      </c>
      <c r="N16" s="109"/>
      <c r="O16" s="43" t="s">
        <v>12</v>
      </c>
      <c r="Q16" s="4">
        <v>256000</v>
      </c>
      <c r="S16" s="37">
        <f t="shared" si="0"/>
        <v>0</v>
      </c>
    </row>
    <row r="17" spans="1:21" ht="32.25" customHeight="1">
      <c r="A17" s="301"/>
      <c r="B17" s="316"/>
      <c r="C17" s="316"/>
      <c r="D17" s="312"/>
      <c r="E17" s="312"/>
      <c r="F17" s="312"/>
      <c r="G17" s="44"/>
      <c r="H17" s="24" t="s">
        <v>5</v>
      </c>
      <c r="I17" s="24" t="s">
        <v>8</v>
      </c>
      <c r="J17" s="18">
        <f>Q17*S4</f>
        <v>224000</v>
      </c>
      <c r="K17" s="23" t="s">
        <v>21</v>
      </c>
      <c r="L17" s="42">
        <f t="shared" si="1"/>
        <v>0</v>
      </c>
      <c r="M17" s="43" t="s">
        <v>12</v>
      </c>
      <c r="N17" s="109"/>
      <c r="O17" s="43" t="s">
        <v>12</v>
      </c>
      <c r="Q17" s="6">
        <v>224000</v>
      </c>
      <c r="S17" s="37">
        <f t="shared" si="0"/>
        <v>0</v>
      </c>
    </row>
    <row r="18" spans="1:21" ht="32.25" customHeight="1">
      <c r="A18" s="301"/>
      <c r="B18" s="269" t="s">
        <v>81</v>
      </c>
      <c r="C18" s="331"/>
      <c r="D18" s="269" t="s">
        <v>25</v>
      </c>
      <c r="E18" s="331"/>
      <c r="F18" s="45" t="s">
        <v>26</v>
      </c>
      <c r="G18" s="50"/>
      <c r="H18" s="45" t="s">
        <v>28</v>
      </c>
      <c r="I18" s="293">
        <f>IF(L$3="一戸建ての住宅",Q$18,R$18)*S4</f>
        <v>480000</v>
      </c>
      <c r="J18" s="294"/>
      <c r="K18" s="49" t="s">
        <v>27</v>
      </c>
      <c r="L18" s="42">
        <f t="shared" si="1"/>
        <v>0</v>
      </c>
      <c r="M18" s="43" t="s">
        <v>12</v>
      </c>
      <c r="N18" s="109"/>
      <c r="O18" s="43" t="s">
        <v>12</v>
      </c>
      <c r="Q18" s="4">
        <v>136000</v>
      </c>
      <c r="R18" s="51">
        <v>480000</v>
      </c>
      <c r="S18" s="37">
        <f t="shared" ref="S18:S23" si="2">I18*L18</f>
        <v>0</v>
      </c>
    </row>
    <row r="19" spans="1:21" ht="32.25" customHeight="1">
      <c r="A19" s="301"/>
      <c r="B19" s="270"/>
      <c r="C19" s="335"/>
      <c r="D19" s="258"/>
      <c r="E19" s="332"/>
      <c r="F19" s="24" t="s">
        <v>30</v>
      </c>
      <c r="G19" s="53"/>
      <c r="H19" s="24" t="s">
        <v>28</v>
      </c>
      <c r="I19" s="329">
        <f>IF(L3="一戸建ての住宅",Q19,R19)*S4</f>
        <v>741000</v>
      </c>
      <c r="J19" s="330"/>
      <c r="K19" s="52" t="s">
        <v>27</v>
      </c>
      <c r="L19" s="42">
        <f t="shared" si="1"/>
        <v>0</v>
      </c>
      <c r="M19" s="43" t="s">
        <v>12</v>
      </c>
      <c r="N19" s="109"/>
      <c r="O19" s="43" t="s">
        <v>12</v>
      </c>
      <c r="Q19" s="5">
        <v>204000</v>
      </c>
      <c r="R19" s="54">
        <v>741000</v>
      </c>
      <c r="S19" s="37">
        <f t="shared" si="2"/>
        <v>0</v>
      </c>
    </row>
    <row r="20" spans="1:21" ht="32.25" customHeight="1">
      <c r="A20" s="301"/>
      <c r="B20" s="270"/>
      <c r="C20" s="335"/>
      <c r="D20" s="269" t="s">
        <v>31</v>
      </c>
      <c r="E20" s="331"/>
      <c r="F20" s="45" t="s">
        <v>26</v>
      </c>
      <c r="G20" s="50"/>
      <c r="H20" s="45" t="s">
        <v>28</v>
      </c>
      <c r="I20" s="293">
        <f>IF(L3="一戸建ての住宅",Q20,R20)*S4</f>
        <v>72000</v>
      </c>
      <c r="J20" s="294"/>
      <c r="K20" s="49" t="s">
        <v>27</v>
      </c>
      <c r="L20" s="42">
        <f t="shared" si="1"/>
        <v>0</v>
      </c>
      <c r="M20" s="43" t="s">
        <v>12</v>
      </c>
      <c r="N20" s="109"/>
      <c r="O20" s="43" t="s">
        <v>12</v>
      </c>
      <c r="Q20" s="5">
        <v>48000</v>
      </c>
      <c r="R20" s="54">
        <v>72000</v>
      </c>
      <c r="S20" s="37">
        <f t="shared" si="2"/>
        <v>0</v>
      </c>
    </row>
    <row r="21" spans="1:21" ht="32.25" customHeight="1">
      <c r="A21" s="301"/>
      <c r="B21" s="270"/>
      <c r="C21" s="335"/>
      <c r="D21" s="258"/>
      <c r="E21" s="332"/>
      <c r="F21" s="24" t="s">
        <v>30</v>
      </c>
      <c r="G21" s="56"/>
      <c r="H21" s="24" t="s">
        <v>28</v>
      </c>
      <c r="I21" s="329">
        <f>IF(L3="一戸建ての住宅",Q21,R21)*S4</f>
        <v>115000</v>
      </c>
      <c r="J21" s="330"/>
      <c r="K21" s="55" t="s">
        <v>27</v>
      </c>
      <c r="L21" s="42">
        <f t="shared" si="1"/>
        <v>0</v>
      </c>
      <c r="M21" s="43" t="s">
        <v>12</v>
      </c>
      <c r="N21" s="109"/>
      <c r="O21" s="43" t="s">
        <v>12</v>
      </c>
      <c r="Q21" s="5">
        <v>82000</v>
      </c>
      <c r="R21" s="54">
        <v>115000</v>
      </c>
      <c r="S21" s="37">
        <f t="shared" si="2"/>
        <v>0</v>
      </c>
    </row>
    <row r="22" spans="1:21" ht="32.25" customHeight="1">
      <c r="A22" s="301"/>
      <c r="B22" s="270"/>
      <c r="C22" s="335"/>
      <c r="D22" s="269" t="s">
        <v>32</v>
      </c>
      <c r="E22" s="331"/>
      <c r="F22" s="45" t="s">
        <v>26</v>
      </c>
      <c r="G22" s="50"/>
      <c r="H22" s="45" t="s">
        <v>28</v>
      </c>
      <c r="I22" s="293">
        <f>IF(L3="一戸建ての住宅",Q22,R22)*S4</f>
        <v>195000</v>
      </c>
      <c r="J22" s="294"/>
      <c r="K22" s="49" t="s">
        <v>27</v>
      </c>
      <c r="L22" s="42">
        <f t="shared" si="1"/>
        <v>0</v>
      </c>
      <c r="M22" s="43" t="s">
        <v>12</v>
      </c>
      <c r="N22" s="109"/>
      <c r="O22" s="43" t="s">
        <v>12</v>
      </c>
      <c r="Q22" s="5">
        <v>162600</v>
      </c>
      <c r="R22" s="54">
        <v>195000</v>
      </c>
      <c r="S22" s="37">
        <f t="shared" si="2"/>
        <v>0</v>
      </c>
    </row>
    <row r="23" spans="1:21" ht="32.25" customHeight="1" thickBot="1">
      <c r="A23" s="301"/>
      <c r="B23" s="336"/>
      <c r="C23" s="337"/>
      <c r="D23" s="336"/>
      <c r="E23" s="337"/>
      <c r="F23" s="57" t="s">
        <v>30</v>
      </c>
      <c r="G23" s="59"/>
      <c r="H23" s="57" t="s">
        <v>28</v>
      </c>
      <c r="I23" s="295">
        <f>IF(L3="一戸建ての住宅",Q23,R23)*S4</f>
        <v>325000</v>
      </c>
      <c r="J23" s="296"/>
      <c r="K23" s="58" t="s">
        <v>27</v>
      </c>
      <c r="L23" s="60">
        <f>G23*I23</f>
        <v>0</v>
      </c>
      <c r="M23" s="61" t="s">
        <v>12</v>
      </c>
      <c r="N23" s="110"/>
      <c r="O23" s="61" t="s">
        <v>12</v>
      </c>
      <c r="Q23" s="6">
        <v>244000</v>
      </c>
      <c r="R23" s="62">
        <v>325000</v>
      </c>
      <c r="S23" s="37">
        <f t="shared" si="2"/>
        <v>0</v>
      </c>
    </row>
    <row r="24" spans="1:21" ht="34.5" customHeight="1" thickTop="1" thickBot="1">
      <c r="A24" s="301"/>
      <c r="B24" s="297" t="s">
        <v>83</v>
      </c>
      <c r="C24" s="298"/>
      <c r="D24" s="298"/>
      <c r="E24" s="298"/>
      <c r="F24" s="298"/>
      <c r="G24" s="298"/>
      <c r="H24" s="298"/>
      <c r="I24" s="298"/>
      <c r="J24" s="298"/>
      <c r="K24" s="299"/>
      <c r="L24" s="63">
        <f>SUM(L7:L23)</f>
        <v>0</v>
      </c>
      <c r="M24" s="64" t="s">
        <v>12</v>
      </c>
      <c r="N24" s="63" t="e">
        <f>SUM(×【第１号様式の４】省エネ改修内訳!D10N7:N23)</f>
        <v>#NAME?</v>
      </c>
      <c r="O24" s="64" t="s">
        <v>12</v>
      </c>
      <c r="Q24" s="5"/>
      <c r="R24" s="11"/>
      <c r="S24" s="37"/>
    </row>
    <row r="25" spans="1:21" ht="33.75" customHeight="1">
      <c r="A25" s="300" t="s">
        <v>33</v>
      </c>
      <c r="B25" s="303" t="s">
        <v>34</v>
      </c>
      <c r="C25" s="304"/>
      <c r="D25" s="309" t="s">
        <v>35</v>
      </c>
      <c r="E25" s="309"/>
      <c r="F25" s="309"/>
      <c r="G25" s="97"/>
      <c r="H25" s="99" t="s">
        <v>84</v>
      </c>
      <c r="I25" s="310">
        <f>Q25*S4</f>
        <v>452000</v>
      </c>
      <c r="J25" s="311"/>
      <c r="K25" s="65" t="s">
        <v>36</v>
      </c>
      <c r="L25" s="102">
        <f>G25*I25</f>
        <v>0</v>
      </c>
      <c r="M25" s="30" t="s">
        <v>37</v>
      </c>
      <c r="N25" s="107"/>
      <c r="O25" s="67" t="s">
        <v>12</v>
      </c>
      <c r="Q25" s="4">
        <v>452000</v>
      </c>
      <c r="S25" s="37">
        <f t="shared" ref="S25:S30" si="3">I25*L25</f>
        <v>0</v>
      </c>
      <c r="T25" s="2">
        <v>0</v>
      </c>
      <c r="U25" s="2">
        <v>1</v>
      </c>
    </row>
    <row r="26" spans="1:21" ht="33.75" customHeight="1">
      <c r="A26" s="301"/>
      <c r="B26" s="305"/>
      <c r="C26" s="306"/>
      <c r="D26" s="312" t="s">
        <v>38</v>
      </c>
      <c r="E26" s="312"/>
      <c r="F26" s="312"/>
      <c r="G26" s="98"/>
      <c r="H26" s="100" t="s">
        <v>84</v>
      </c>
      <c r="I26" s="313">
        <f>Q26*S4</f>
        <v>349000</v>
      </c>
      <c r="J26" s="314"/>
      <c r="K26" s="19" t="s">
        <v>39</v>
      </c>
      <c r="L26" s="103">
        <f>G26*I26</f>
        <v>0</v>
      </c>
      <c r="M26" s="25" t="s">
        <v>37</v>
      </c>
      <c r="N26" s="105"/>
      <c r="O26" s="69" t="s">
        <v>12</v>
      </c>
      <c r="Q26" s="5">
        <v>349000</v>
      </c>
      <c r="S26" s="37">
        <f t="shared" si="3"/>
        <v>0</v>
      </c>
    </row>
    <row r="27" spans="1:21" ht="29.25" customHeight="1">
      <c r="A27" s="301"/>
      <c r="B27" s="305"/>
      <c r="C27" s="306"/>
      <c r="D27" s="262" t="s">
        <v>40</v>
      </c>
      <c r="E27" s="263"/>
      <c r="F27" s="264"/>
      <c r="G27" s="315"/>
      <c r="H27" s="316" t="s">
        <v>84</v>
      </c>
      <c r="I27" s="317">
        <f>Q27*S4</f>
        <v>243000</v>
      </c>
      <c r="J27" s="318"/>
      <c r="K27" s="323" t="s">
        <v>41</v>
      </c>
      <c r="L27" s="282">
        <f>G27*I27</f>
        <v>0</v>
      </c>
      <c r="M27" s="285" t="s">
        <v>37</v>
      </c>
      <c r="N27" s="288"/>
      <c r="O27" s="291" t="s">
        <v>12</v>
      </c>
      <c r="Q27" s="277">
        <v>243000</v>
      </c>
      <c r="S27" s="37">
        <f t="shared" si="3"/>
        <v>0</v>
      </c>
    </row>
    <row r="28" spans="1:21" ht="21" customHeight="1">
      <c r="A28" s="301"/>
      <c r="B28" s="305"/>
      <c r="C28" s="306"/>
      <c r="D28" s="262"/>
      <c r="E28" s="263"/>
      <c r="F28" s="264"/>
      <c r="G28" s="315"/>
      <c r="H28" s="316"/>
      <c r="I28" s="319"/>
      <c r="J28" s="320"/>
      <c r="K28" s="324"/>
      <c r="L28" s="283"/>
      <c r="M28" s="286"/>
      <c r="N28" s="289"/>
      <c r="O28" s="291"/>
      <c r="Q28" s="277"/>
      <c r="S28" s="37">
        <f t="shared" si="3"/>
        <v>0</v>
      </c>
    </row>
    <row r="29" spans="1:21" ht="30" customHeight="1">
      <c r="A29" s="301"/>
      <c r="B29" s="305"/>
      <c r="C29" s="306"/>
      <c r="D29" s="262"/>
      <c r="E29" s="263"/>
      <c r="F29" s="264"/>
      <c r="G29" s="315"/>
      <c r="H29" s="316"/>
      <c r="I29" s="321"/>
      <c r="J29" s="322"/>
      <c r="K29" s="325"/>
      <c r="L29" s="284"/>
      <c r="M29" s="287"/>
      <c r="N29" s="290"/>
      <c r="O29" s="292"/>
      <c r="Q29" s="277"/>
      <c r="S29" s="37">
        <f t="shared" si="3"/>
        <v>0</v>
      </c>
    </row>
    <row r="30" spans="1:21" ht="33.75" customHeight="1" thickBot="1">
      <c r="A30" s="301"/>
      <c r="B30" s="307"/>
      <c r="C30" s="308"/>
      <c r="D30" s="274" t="s">
        <v>42</v>
      </c>
      <c r="E30" s="275"/>
      <c r="F30" s="276"/>
      <c r="G30" s="116"/>
      <c r="H30" s="71" t="s">
        <v>84</v>
      </c>
      <c r="I30" s="278">
        <f>Q30*S4</f>
        <v>53000</v>
      </c>
      <c r="J30" s="279"/>
      <c r="K30" s="70" t="s">
        <v>43</v>
      </c>
      <c r="L30" s="104">
        <f>G30*I30</f>
        <v>0</v>
      </c>
      <c r="M30" s="71" t="s">
        <v>44</v>
      </c>
      <c r="N30" s="106"/>
      <c r="O30" s="73" t="s">
        <v>12</v>
      </c>
      <c r="Q30" s="6">
        <v>53000</v>
      </c>
      <c r="S30" s="37">
        <f t="shared" si="3"/>
        <v>0</v>
      </c>
    </row>
    <row r="31" spans="1:21" ht="34.5" customHeight="1" thickTop="1" thickBot="1">
      <c r="A31" s="301"/>
      <c r="B31" s="252" t="s">
        <v>85</v>
      </c>
      <c r="C31" s="253"/>
      <c r="D31" s="253"/>
      <c r="E31" s="253"/>
      <c r="F31" s="253"/>
      <c r="G31" s="253"/>
      <c r="H31" s="253"/>
      <c r="I31" s="280"/>
      <c r="J31" s="280"/>
      <c r="K31" s="281"/>
      <c r="L31" s="112">
        <f>SUM(L25:L30)</f>
        <v>0</v>
      </c>
      <c r="M31" s="113" t="s">
        <v>12</v>
      </c>
      <c r="N31" s="63">
        <f>SUM(N25:N30)</f>
        <v>0</v>
      </c>
      <c r="O31" s="64" t="s">
        <v>12</v>
      </c>
      <c r="Q31" s="5"/>
      <c r="R31" s="11"/>
      <c r="S31" s="37"/>
      <c r="T31" s="74" t="s">
        <v>45</v>
      </c>
    </row>
    <row r="32" spans="1:21" ht="32.25" customHeight="1">
      <c r="A32" s="301"/>
      <c r="B32" s="303" t="s">
        <v>46</v>
      </c>
      <c r="C32" s="304"/>
      <c r="D32" s="326" t="s">
        <v>47</v>
      </c>
      <c r="E32" s="327"/>
      <c r="F32" s="328"/>
      <c r="G32" s="97"/>
      <c r="H32" s="99" t="s">
        <v>86</v>
      </c>
      <c r="I32" s="271" t="s">
        <v>48</v>
      </c>
      <c r="J32" s="271"/>
      <c r="K32" s="271"/>
      <c r="L32" s="271"/>
      <c r="M32" s="271"/>
      <c r="N32" s="105"/>
      <c r="O32" s="75" t="s">
        <v>12</v>
      </c>
      <c r="Q32" s="76">
        <v>130000</v>
      </c>
      <c r="S32" s="37" t="e">
        <f>I32*L32</f>
        <v>#VALUE!</v>
      </c>
      <c r="T32" s="74" t="e">
        <f>IF(N32&gt;S32,S32,N32)</f>
        <v>#VALUE!</v>
      </c>
    </row>
    <row r="33" spans="1:22" ht="32.25" customHeight="1">
      <c r="A33" s="301"/>
      <c r="B33" s="305"/>
      <c r="C33" s="306"/>
      <c r="D33" s="262" t="s">
        <v>62</v>
      </c>
      <c r="E33" s="263"/>
      <c r="F33" s="264"/>
      <c r="G33" s="98"/>
      <c r="H33" s="100" t="s">
        <v>86</v>
      </c>
      <c r="I33" s="272"/>
      <c r="J33" s="272"/>
      <c r="K33" s="272"/>
      <c r="L33" s="272"/>
      <c r="M33" s="272"/>
      <c r="N33" s="105"/>
      <c r="O33" s="75" t="s">
        <v>12</v>
      </c>
      <c r="Q33" s="77"/>
      <c r="S33" s="37"/>
      <c r="T33" s="74"/>
    </row>
    <row r="34" spans="1:22" ht="32.25" customHeight="1" thickBot="1">
      <c r="A34" s="301"/>
      <c r="B34" s="307"/>
      <c r="C34" s="308"/>
      <c r="D34" s="274" t="s">
        <v>63</v>
      </c>
      <c r="E34" s="275"/>
      <c r="F34" s="276"/>
      <c r="G34" s="117"/>
      <c r="H34" s="118" t="s">
        <v>86</v>
      </c>
      <c r="I34" s="273"/>
      <c r="J34" s="273"/>
      <c r="K34" s="273"/>
      <c r="L34" s="273"/>
      <c r="M34" s="273"/>
      <c r="N34" s="106"/>
      <c r="O34" s="73" t="s">
        <v>12</v>
      </c>
      <c r="Q34" s="77"/>
      <c r="S34" s="37"/>
      <c r="T34" s="74"/>
    </row>
    <row r="35" spans="1:22" ht="34.5" customHeight="1" thickTop="1" thickBot="1">
      <c r="A35" s="302"/>
      <c r="B35" s="252" t="s">
        <v>87</v>
      </c>
      <c r="C35" s="253"/>
      <c r="D35" s="253"/>
      <c r="E35" s="253"/>
      <c r="F35" s="253"/>
      <c r="G35" s="253"/>
      <c r="H35" s="253"/>
      <c r="I35" s="253"/>
      <c r="J35" s="253"/>
      <c r="K35" s="253"/>
      <c r="L35" s="253"/>
      <c r="M35" s="254"/>
      <c r="N35" s="63">
        <f>SUM(N25:N30,N32:N34)</f>
        <v>0</v>
      </c>
      <c r="O35" s="115" t="s">
        <v>12</v>
      </c>
      <c r="Q35" s="79"/>
      <c r="S35" s="80"/>
    </row>
    <row r="36" spans="1:22" ht="32.25" customHeight="1">
      <c r="A36" s="255" t="s">
        <v>49</v>
      </c>
      <c r="B36" s="256"/>
      <c r="C36" s="256"/>
      <c r="D36" s="256"/>
      <c r="E36" s="256"/>
      <c r="F36" s="256"/>
      <c r="G36" s="256" t="s">
        <v>50</v>
      </c>
      <c r="H36" s="256"/>
      <c r="I36" s="256"/>
      <c r="J36" s="256"/>
      <c r="K36" s="256"/>
      <c r="L36" s="256"/>
      <c r="M36" s="257"/>
      <c r="N36" s="81" t="e">
        <f>IF(N24&gt;L24,L24,N24)</f>
        <v>#NAME?</v>
      </c>
      <c r="O36" s="82" t="s">
        <v>6</v>
      </c>
      <c r="P36" s="138">
        <f>IF(X36&gt;W36,W36,X36)</f>
        <v>0</v>
      </c>
      <c r="Q36" s="82" t="s">
        <v>6</v>
      </c>
      <c r="S36" s="3"/>
      <c r="T36" s="74" t="s">
        <v>51</v>
      </c>
      <c r="U36" s="80">
        <f>I22+I29</f>
        <v>195000</v>
      </c>
      <c r="V36" s="83">
        <f>N22+N29</f>
        <v>0</v>
      </c>
    </row>
    <row r="37" spans="1:22" ht="32.25" customHeight="1">
      <c r="A37" s="258" t="s">
        <v>52</v>
      </c>
      <c r="B37" s="259"/>
      <c r="C37" s="259"/>
      <c r="D37" s="259"/>
      <c r="E37" s="259"/>
      <c r="F37" s="259"/>
      <c r="G37" s="260" t="s">
        <v>88</v>
      </c>
      <c r="H37" s="260"/>
      <c r="I37" s="260"/>
      <c r="J37" s="260"/>
      <c r="K37" s="260"/>
      <c r="L37" s="260"/>
      <c r="M37" s="261"/>
      <c r="N37" s="7">
        <f>IF(N29&gt;L29,L29,N29)+N35</f>
        <v>0</v>
      </c>
      <c r="O37" s="16" t="s">
        <v>6</v>
      </c>
      <c r="P37" s="139">
        <f>SUM(X30:X34)</f>
        <v>0</v>
      </c>
      <c r="Q37" s="16" t="s">
        <v>6</v>
      </c>
      <c r="S37" s="3"/>
      <c r="U37" s="80"/>
    </row>
    <row r="38" spans="1:22" ht="32.25" customHeight="1">
      <c r="A38" s="262" t="s">
        <v>89</v>
      </c>
      <c r="B38" s="263"/>
      <c r="C38" s="263"/>
      <c r="D38" s="263"/>
      <c r="E38" s="263"/>
      <c r="F38" s="263"/>
      <c r="G38" s="263" t="s">
        <v>90</v>
      </c>
      <c r="H38" s="263"/>
      <c r="I38" s="263"/>
      <c r="J38" s="263"/>
      <c r="K38" s="263"/>
      <c r="L38" s="263"/>
      <c r="M38" s="264"/>
      <c r="N38" s="8" t="e">
        <f>IF(N36&gt;N37,N36+N37,N36*2)</f>
        <v>#NAME?</v>
      </c>
      <c r="O38" s="17" t="s">
        <v>6</v>
      </c>
      <c r="P38" s="140">
        <f>SUM(P36:P37)</f>
        <v>0</v>
      </c>
      <c r="Q38" s="17" t="s">
        <v>6</v>
      </c>
      <c r="S38" s="3"/>
      <c r="U38" s="26"/>
    </row>
    <row r="39" spans="1:22" ht="32.25" customHeight="1">
      <c r="A39" s="262" t="s">
        <v>91</v>
      </c>
      <c r="B39" s="263"/>
      <c r="C39" s="263"/>
      <c r="D39" s="263"/>
      <c r="E39" s="263"/>
      <c r="F39" s="263"/>
      <c r="G39" s="263" t="s">
        <v>92</v>
      </c>
      <c r="H39" s="263"/>
      <c r="I39" s="263"/>
      <c r="J39" s="263"/>
      <c r="K39" s="263"/>
      <c r="L39" s="263"/>
      <c r="M39" s="264"/>
      <c r="N39" s="8" t="e">
        <f>ROUNDDOWN(IF(N1="マンション",N38/3,N38*0.23),-3)</f>
        <v>#NAME?</v>
      </c>
      <c r="O39" s="17" t="s">
        <v>12</v>
      </c>
      <c r="P39" s="140">
        <f>ROUNDDOWN((P38*N2),-3)</f>
        <v>0</v>
      </c>
      <c r="Q39" s="17" t="s">
        <v>12</v>
      </c>
      <c r="S39" s="250" t="s">
        <v>53</v>
      </c>
      <c r="T39" s="250"/>
      <c r="U39" s="26"/>
    </row>
    <row r="40" spans="1:22" ht="32.25" customHeight="1">
      <c r="A40" s="269" t="s">
        <v>97</v>
      </c>
      <c r="B40" s="265"/>
      <c r="C40" s="265"/>
      <c r="D40" s="265"/>
      <c r="E40" s="20"/>
      <c r="F40" s="265" t="s">
        <v>59</v>
      </c>
      <c r="G40" s="265"/>
      <c r="H40" s="265"/>
      <c r="I40" s="265"/>
      <c r="J40" s="265"/>
      <c r="K40" s="265"/>
      <c r="L40" s="119"/>
      <c r="M40" s="120"/>
      <c r="N40" s="85">
        <v>760000</v>
      </c>
      <c r="O40" s="94" t="s">
        <v>12</v>
      </c>
      <c r="Q40" s="10"/>
      <c r="R40" s="12"/>
      <c r="S40" s="11"/>
    </row>
    <row r="41" spans="1:22" ht="43.8" customHeight="1">
      <c r="A41" s="270"/>
      <c r="B41" s="266"/>
      <c r="C41" s="266"/>
      <c r="D41" s="266"/>
      <c r="E41" s="21"/>
      <c r="F41" s="266" t="s">
        <v>120</v>
      </c>
      <c r="G41" s="266"/>
      <c r="H41" s="266"/>
      <c r="I41" s="266"/>
      <c r="J41" s="89"/>
      <c r="K41" s="95"/>
      <c r="L41" s="89" t="s">
        <v>60</v>
      </c>
      <c r="M41" s="90"/>
      <c r="N41" s="85">
        <f>ROUNDDOWN(K41*Q41,3)</f>
        <v>0</v>
      </c>
      <c r="O41" s="94" t="s">
        <v>12</v>
      </c>
      <c r="Q41" s="86">
        <v>3800</v>
      </c>
      <c r="R41" s="12"/>
      <c r="S41" s="11"/>
    </row>
    <row r="42" spans="1:22" ht="43.8" customHeight="1" thickBot="1">
      <c r="A42" s="270"/>
      <c r="B42" s="266"/>
      <c r="C42" s="266"/>
      <c r="D42" s="266"/>
      <c r="E42" s="22"/>
      <c r="F42" s="259" t="s">
        <v>61</v>
      </c>
      <c r="G42" s="259"/>
      <c r="H42" s="259"/>
      <c r="I42" s="259"/>
      <c r="J42" s="121"/>
      <c r="K42" s="122"/>
      <c r="L42" s="121" t="s">
        <v>60</v>
      </c>
      <c r="M42" s="142"/>
      <c r="N42" s="85">
        <f>ROUNDDOWN(M42*Q42,3)</f>
        <v>0</v>
      </c>
      <c r="O42" s="94" t="s">
        <v>12</v>
      </c>
      <c r="Q42" s="86">
        <v>5600</v>
      </c>
      <c r="R42" s="12"/>
      <c r="S42" s="11"/>
    </row>
    <row r="43" spans="1:22" ht="32.25" customHeight="1" thickBot="1">
      <c r="A43" s="267" t="s">
        <v>93</v>
      </c>
      <c r="B43" s="268"/>
      <c r="C43" s="268"/>
      <c r="D43" s="268"/>
      <c r="E43" s="268"/>
      <c r="F43" s="268"/>
      <c r="G43" s="268"/>
      <c r="H43" s="268"/>
      <c r="I43" s="268"/>
      <c r="J43" s="268"/>
      <c r="K43" s="268"/>
      <c r="L43" s="123"/>
      <c r="M43" s="124"/>
      <c r="N43" s="125"/>
      <c r="O43" s="141" t="s">
        <v>12</v>
      </c>
      <c r="Q43" s="91"/>
    </row>
    <row r="44" spans="1:22" ht="56.25" customHeight="1">
      <c r="A44" s="251" t="s">
        <v>96</v>
      </c>
      <c r="B44" s="251"/>
      <c r="C44" s="251"/>
      <c r="D44" s="251"/>
      <c r="E44" s="251"/>
      <c r="F44" s="251"/>
      <c r="G44" s="251"/>
      <c r="H44" s="251"/>
      <c r="I44" s="251"/>
      <c r="J44" s="251"/>
      <c r="K44" s="251"/>
      <c r="L44" s="251"/>
      <c r="M44" s="251"/>
      <c r="N44" s="251"/>
      <c r="O44" s="251"/>
    </row>
  </sheetData>
  <mergeCells count="72">
    <mergeCell ref="L2:M2"/>
    <mergeCell ref="N2:O2"/>
    <mergeCell ref="L3:M3"/>
    <mergeCell ref="N3:O3"/>
    <mergeCell ref="L4:M4"/>
    <mergeCell ref="N4:O5"/>
    <mergeCell ref="S4:S5"/>
    <mergeCell ref="Q5:Q6"/>
    <mergeCell ref="A6:F6"/>
    <mergeCell ref="G6:H6"/>
    <mergeCell ref="I6:K6"/>
    <mergeCell ref="L6:M6"/>
    <mergeCell ref="N6:O6"/>
    <mergeCell ref="A7:A24"/>
    <mergeCell ref="B7:B17"/>
    <mergeCell ref="C7:C15"/>
    <mergeCell ref="D7:F9"/>
    <mergeCell ref="D10:F12"/>
    <mergeCell ref="D13:F15"/>
    <mergeCell ref="C16:C17"/>
    <mergeCell ref="D16:F17"/>
    <mergeCell ref="B18:C23"/>
    <mergeCell ref="D18:E19"/>
    <mergeCell ref="D22:E23"/>
    <mergeCell ref="I18:J18"/>
    <mergeCell ref="I19:J19"/>
    <mergeCell ref="D20:E21"/>
    <mergeCell ref="I20:J20"/>
    <mergeCell ref="I21:J21"/>
    <mergeCell ref="I22:J22"/>
    <mergeCell ref="I23:J23"/>
    <mergeCell ref="B24:K24"/>
    <mergeCell ref="A25:A35"/>
    <mergeCell ref="B25:C30"/>
    <mergeCell ref="D25:F25"/>
    <mergeCell ref="I25:J25"/>
    <mergeCell ref="D26:F26"/>
    <mergeCell ref="I26:J26"/>
    <mergeCell ref="D27:F29"/>
    <mergeCell ref="G27:G29"/>
    <mergeCell ref="H27:H29"/>
    <mergeCell ref="I27:J29"/>
    <mergeCell ref="K27:K29"/>
    <mergeCell ref="B32:C34"/>
    <mergeCell ref="D32:F32"/>
    <mergeCell ref="I32:M34"/>
    <mergeCell ref="D33:F33"/>
    <mergeCell ref="D34:F34"/>
    <mergeCell ref="Q27:Q29"/>
    <mergeCell ref="D30:F30"/>
    <mergeCell ref="I30:J30"/>
    <mergeCell ref="B31:K31"/>
    <mergeCell ref="L27:L29"/>
    <mergeCell ref="M27:M29"/>
    <mergeCell ref="N27:N29"/>
    <mergeCell ref="O27:O29"/>
    <mergeCell ref="S39:T39"/>
    <mergeCell ref="A44:O44"/>
    <mergeCell ref="B35:M35"/>
    <mergeCell ref="A36:F36"/>
    <mergeCell ref="G36:M36"/>
    <mergeCell ref="A37:F37"/>
    <mergeCell ref="G37:M37"/>
    <mergeCell ref="A38:F38"/>
    <mergeCell ref="G38:M38"/>
    <mergeCell ref="A39:F39"/>
    <mergeCell ref="G39:M39"/>
    <mergeCell ref="F40:K40"/>
    <mergeCell ref="F41:I41"/>
    <mergeCell ref="F42:I42"/>
    <mergeCell ref="A43:K43"/>
    <mergeCell ref="A40:D42"/>
  </mergeCells>
  <phoneticPr fontId="4"/>
  <dataValidations count="5">
    <dataValidation type="list" allowBlank="1" showInputMessage="1" showErrorMessage="1" sqref="N4">
      <formula1>"23％,'1/3"</formula1>
    </dataValidation>
    <dataValidation type="list" allowBlank="1" showInputMessage="1" showErrorMessage="1" sqref="R41:R42">
      <formula1>"一般改修住宅,特定改修住宅"</formula1>
    </dataValidation>
    <dataValidation type="list" allowBlank="1" showInputMessage="1" showErrorMessage="1" sqref="G25:G29 G32:G34">
      <formula1>$T$25:$U$25</formula1>
    </dataValidation>
    <dataValidation type="list" allowBlank="1" showInputMessage="1" showErrorMessage="1" sqref="S4">
      <formula1>$Q$4:$Q$6</formula1>
    </dataValidation>
    <dataValidation type="list" allowBlank="1" showInputMessage="1" showErrorMessage="1" sqref="N3:O3">
      <formula1>$Q$3:$S$3</formula1>
    </dataValidation>
  </dataValidations>
  <pageMargins left="0.7" right="0.7" top="0.75" bottom="0.75" header="0.3" footer="0.3"/>
  <pageSetup paperSize="9" scale="4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4</xdr:col>
                    <xdr:colOff>38100</xdr:colOff>
                    <xdr:row>40</xdr:row>
                    <xdr:rowOff>0</xdr:rowOff>
                  </from>
                  <to>
                    <xdr:col>4</xdr:col>
                    <xdr:colOff>266700</xdr:colOff>
                    <xdr:row>40</xdr:row>
                    <xdr:rowOff>266700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4</xdr:col>
                    <xdr:colOff>38100</xdr:colOff>
                    <xdr:row>40</xdr:row>
                    <xdr:rowOff>0</xdr:rowOff>
                  </from>
                  <to>
                    <xdr:col>4</xdr:col>
                    <xdr:colOff>266700</xdr:colOff>
                    <xdr:row>40</xdr:row>
                    <xdr:rowOff>266700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4</xdr:col>
                    <xdr:colOff>38100</xdr:colOff>
                    <xdr:row>40</xdr:row>
                    <xdr:rowOff>0</xdr:rowOff>
                  </from>
                  <to>
                    <xdr:col>4</xdr:col>
                    <xdr:colOff>266700</xdr:colOff>
                    <xdr:row>40</xdr:row>
                    <xdr:rowOff>266700</xdr:rowOff>
                  </to>
                </anchor>
              </controlPr>
            </control>
          </mc:Choice>
        </mc:AlternateContent>
        <mc:AlternateContent xmlns:mc="http://schemas.openxmlformats.org/markup-compatibility/2006">
          <mc:Choice Requires="x14">
            <control shapeId="7173" r:id="rId7" name="Check Box 5">
              <controlPr defaultSize="0" autoFill="0" autoLine="0" autoPict="0">
                <anchor moveWithCells="1">
                  <from>
                    <xdr:col>4</xdr:col>
                    <xdr:colOff>38100</xdr:colOff>
                    <xdr:row>41</xdr:row>
                    <xdr:rowOff>0</xdr:rowOff>
                  </from>
                  <to>
                    <xdr:col>4</xdr:col>
                    <xdr:colOff>266700</xdr:colOff>
                    <xdr:row>41</xdr:row>
                    <xdr:rowOff>266700</xdr:rowOff>
                  </to>
                </anchor>
              </controlPr>
            </control>
          </mc:Choice>
        </mc:AlternateContent>
        <mc:AlternateContent xmlns:mc="http://schemas.openxmlformats.org/markup-compatibility/2006">
          <mc:Choice Requires="x14">
            <control shapeId="7176" r:id="rId8" name="Check Box 8">
              <controlPr defaultSize="0" autoFill="0" autoLine="0" autoPict="0">
                <anchor moveWithCells="1">
                  <from>
                    <xdr:col>4</xdr:col>
                    <xdr:colOff>38100</xdr:colOff>
                    <xdr:row>39</xdr:row>
                    <xdr:rowOff>76200</xdr:rowOff>
                  </from>
                  <to>
                    <xdr:col>4</xdr:col>
                    <xdr:colOff>266700</xdr:colOff>
                    <xdr:row>39</xdr:row>
                    <xdr:rowOff>342900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52"/>
  <sheetViews>
    <sheetView view="pageBreakPreview" zoomScale="70" zoomScaleNormal="100" zoomScaleSheetLayoutView="70" workbookViewId="0">
      <selection activeCell="E45" sqref="E45:M45"/>
    </sheetView>
  </sheetViews>
  <sheetFormatPr defaultColWidth="8.09765625" defaultRowHeight="13.2"/>
  <cols>
    <col min="1" max="1" width="7.19921875" style="2" customWidth="1"/>
    <col min="2" max="3" width="8.8984375" style="2" customWidth="1"/>
    <col min="4" max="4" width="8.09765625" style="2" customWidth="1"/>
    <col min="5" max="5" width="6.19921875" style="2" customWidth="1"/>
    <col min="6" max="8" width="10.796875" style="2" customWidth="1"/>
    <col min="9" max="9" width="9.19921875" style="2" customWidth="1"/>
    <col min="10" max="10" width="17.296875" style="2" customWidth="1"/>
    <col min="11" max="11" width="8.3984375" style="2" customWidth="1"/>
    <col min="12" max="12" width="20.69921875" style="2" customWidth="1"/>
    <col min="13" max="13" width="9.09765625" style="2" customWidth="1"/>
    <col min="14" max="14" width="20.69921875" style="2" customWidth="1"/>
    <col min="15" max="15" width="9.796875" style="2" customWidth="1"/>
    <col min="16" max="16" width="20.59765625" style="2" hidden="1" customWidth="1"/>
    <col min="17" max="18" width="9.796875" style="2" hidden="1" customWidth="1"/>
    <col min="19" max="19" width="13.69921875" style="3" hidden="1" customWidth="1"/>
    <col min="20" max="20" width="19.8984375" style="2" hidden="1" customWidth="1"/>
    <col min="21" max="21" width="10.5" style="26" hidden="1" customWidth="1"/>
    <col min="22" max="22" width="11.3984375" style="2" hidden="1" customWidth="1"/>
    <col min="23" max="16384" width="8.09765625" style="2"/>
  </cols>
  <sheetData>
    <row r="1" spans="1:22" ht="19.5" customHeight="1" thickBot="1">
      <c r="A1" s="1" t="s">
        <v>117</v>
      </c>
    </row>
    <row r="2" spans="1:22" ht="19.5" customHeight="1" thickBot="1">
      <c r="A2" s="1"/>
      <c r="L2" s="347" t="s">
        <v>95</v>
      </c>
      <c r="M2" s="348"/>
      <c r="N2" s="350"/>
      <c r="O2" s="350"/>
    </row>
    <row r="3" spans="1:22" ht="21.75" customHeight="1" thickBot="1">
      <c r="L3" s="351" t="s">
        <v>79</v>
      </c>
      <c r="M3" s="352"/>
      <c r="N3" s="353"/>
      <c r="O3" s="354"/>
      <c r="S3" s="3" t="s">
        <v>80</v>
      </c>
      <c r="T3" s="9" t="s">
        <v>78</v>
      </c>
      <c r="U3" s="27" t="s">
        <v>13</v>
      </c>
    </row>
    <row r="4" spans="1:22" ht="16.5" customHeight="1" thickBot="1">
      <c r="A4" s="2" t="s">
        <v>115</v>
      </c>
      <c r="L4" s="355" t="s">
        <v>14</v>
      </c>
      <c r="M4" s="356"/>
      <c r="N4" s="357"/>
      <c r="O4" s="358"/>
      <c r="S4" s="28">
        <v>1</v>
      </c>
      <c r="U4" s="338">
        <v>1</v>
      </c>
      <c r="V4" s="29">
        <v>0.1</v>
      </c>
    </row>
    <row r="5" spans="1:22" ht="5.25" customHeight="1" thickBot="1">
      <c r="A5" s="11"/>
      <c r="B5" s="11"/>
      <c r="C5" s="11"/>
      <c r="L5" s="114"/>
      <c r="M5" s="96"/>
      <c r="N5" s="359"/>
      <c r="O5" s="360"/>
      <c r="S5" s="340">
        <v>0.23</v>
      </c>
      <c r="U5" s="339"/>
    </row>
    <row r="6" spans="1:22" ht="27.75" customHeight="1" thickBot="1">
      <c r="A6" s="341" t="s">
        <v>15</v>
      </c>
      <c r="B6" s="342"/>
      <c r="C6" s="342"/>
      <c r="D6" s="342"/>
      <c r="E6" s="342"/>
      <c r="F6" s="342"/>
      <c r="G6" s="342" t="s">
        <v>1</v>
      </c>
      <c r="H6" s="342"/>
      <c r="I6" s="343" t="s">
        <v>16</v>
      </c>
      <c r="J6" s="344"/>
      <c r="K6" s="345"/>
      <c r="L6" s="342" t="s">
        <v>82</v>
      </c>
      <c r="M6" s="342"/>
      <c r="N6" s="342" t="s">
        <v>17</v>
      </c>
      <c r="O6" s="346"/>
      <c r="P6" s="382" t="s">
        <v>82</v>
      </c>
      <c r="Q6" s="383"/>
      <c r="S6" s="340"/>
    </row>
    <row r="7" spans="1:22" ht="32.25" customHeight="1">
      <c r="A7" s="300" t="s">
        <v>18</v>
      </c>
      <c r="B7" s="333" t="s">
        <v>19</v>
      </c>
      <c r="C7" s="334" t="s">
        <v>2</v>
      </c>
      <c r="D7" s="309" t="s">
        <v>20</v>
      </c>
      <c r="E7" s="309"/>
      <c r="F7" s="309"/>
      <c r="G7" s="34"/>
      <c r="H7" s="31" t="s">
        <v>5</v>
      </c>
      <c r="I7" s="31" t="s">
        <v>4</v>
      </c>
      <c r="J7" s="32">
        <f>S7*U4</f>
        <v>168000</v>
      </c>
      <c r="K7" s="33" t="s">
        <v>21</v>
      </c>
      <c r="L7" s="35">
        <f>G7*J7</f>
        <v>0</v>
      </c>
      <c r="M7" s="36" t="s">
        <v>12</v>
      </c>
      <c r="N7" s="108"/>
      <c r="O7" s="36" t="s">
        <v>12</v>
      </c>
      <c r="P7" s="35">
        <f>J7*L7</f>
        <v>0</v>
      </c>
      <c r="Q7" s="36" t="s">
        <v>12</v>
      </c>
      <c r="S7" s="4">
        <v>168000</v>
      </c>
      <c r="U7" s="37">
        <f>J7*L7</f>
        <v>0</v>
      </c>
    </row>
    <row r="8" spans="1:22" ht="32.25" customHeight="1">
      <c r="A8" s="301"/>
      <c r="B8" s="316"/>
      <c r="C8" s="286"/>
      <c r="D8" s="312"/>
      <c r="E8" s="312"/>
      <c r="F8" s="312"/>
      <c r="G8" s="41"/>
      <c r="H8" s="38" t="s">
        <v>5</v>
      </c>
      <c r="I8" s="38" t="s">
        <v>7</v>
      </c>
      <c r="J8" s="39">
        <f>S8*U4</f>
        <v>128000</v>
      </c>
      <c r="K8" s="40" t="s">
        <v>21</v>
      </c>
      <c r="L8" s="42">
        <f>G8*J8</f>
        <v>0</v>
      </c>
      <c r="M8" s="43" t="s">
        <v>12</v>
      </c>
      <c r="N8" s="109"/>
      <c r="O8" s="43" t="s">
        <v>12</v>
      </c>
      <c r="P8" s="42">
        <f>J8*L8</f>
        <v>0</v>
      </c>
      <c r="Q8" s="43" t="s">
        <v>12</v>
      </c>
      <c r="S8" s="5">
        <v>128000</v>
      </c>
      <c r="U8" s="37">
        <f t="shared" ref="U8:U17" si="0">J8*L8</f>
        <v>0</v>
      </c>
    </row>
    <row r="9" spans="1:22" ht="32.25" customHeight="1">
      <c r="A9" s="301"/>
      <c r="B9" s="316"/>
      <c r="C9" s="286"/>
      <c r="D9" s="312"/>
      <c r="E9" s="312"/>
      <c r="F9" s="312"/>
      <c r="G9" s="44"/>
      <c r="H9" s="136" t="s">
        <v>5</v>
      </c>
      <c r="I9" s="136" t="s">
        <v>8</v>
      </c>
      <c r="J9" s="18">
        <f>S9*U4</f>
        <v>112000</v>
      </c>
      <c r="K9" s="135" t="s">
        <v>21</v>
      </c>
      <c r="L9" s="42">
        <f t="shared" ref="L9:L22" si="1">G9*J9</f>
        <v>0</v>
      </c>
      <c r="M9" s="43" t="s">
        <v>12</v>
      </c>
      <c r="N9" s="109"/>
      <c r="O9" s="43" t="s">
        <v>12</v>
      </c>
      <c r="P9" s="42">
        <f t="shared" ref="P9:P22" si="2">J9*L9</f>
        <v>0</v>
      </c>
      <c r="Q9" s="43" t="s">
        <v>12</v>
      </c>
      <c r="S9" s="6">
        <v>112000</v>
      </c>
      <c r="U9" s="37">
        <f t="shared" si="0"/>
        <v>0</v>
      </c>
    </row>
    <row r="10" spans="1:22" ht="32.25" customHeight="1">
      <c r="A10" s="301"/>
      <c r="B10" s="316"/>
      <c r="C10" s="286"/>
      <c r="D10" s="312" t="s">
        <v>22</v>
      </c>
      <c r="E10" s="312"/>
      <c r="F10" s="312"/>
      <c r="G10" s="48"/>
      <c r="H10" s="45" t="s">
        <v>5</v>
      </c>
      <c r="I10" s="45" t="s">
        <v>4</v>
      </c>
      <c r="J10" s="46">
        <f>S10*U4</f>
        <v>168000</v>
      </c>
      <c r="K10" s="47" t="s">
        <v>21</v>
      </c>
      <c r="L10" s="42">
        <f t="shared" si="1"/>
        <v>0</v>
      </c>
      <c r="M10" s="43" t="s">
        <v>12</v>
      </c>
      <c r="N10" s="109"/>
      <c r="O10" s="43" t="s">
        <v>12</v>
      </c>
      <c r="P10" s="42">
        <f t="shared" si="2"/>
        <v>0</v>
      </c>
      <c r="Q10" s="43" t="s">
        <v>12</v>
      </c>
      <c r="S10" s="4">
        <v>168000</v>
      </c>
      <c r="U10" s="37">
        <f t="shared" si="0"/>
        <v>0</v>
      </c>
    </row>
    <row r="11" spans="1:22" ht="32.25" customHeight="1">
      <c r="A11" s="301"/>
      <c r="B11" s="316"/>
      <c r="C11" s="286"/>
      <c r="D11" s="312"/>
      <c r="E11" s="312"/>
      <c r="F11" s="312"/>
      <c r="G11" s="41"/>
      <c r="H11" s="38" t="s">
        <v>5</v>
      </c>
      <c r="I11" s="38" t="s">
        <v>7</v>
      </c>
      <c r="J11" s="39">
        <f>S11*U4</f>
        <v>128000</v>
      </c>
      <c r="K11" s="40" t="s">
        <v>21</v>
      </c>
      <c r="L11" s="42">
        <f t="shared" si="1"/>
        <v>0</v>
      </c>
      <c r="M11" s="43" t="s">
        <v>12</v>
      </c>
      <c r="N11" s="109"/>
      <c r="O11" s="43" t="s">
        <v>12</v>
      </c>
      <c r="P11" s="42">
        <f t="shared" si="2"/>
        <v>0</v>
      </c>
      <c r="Q11" s="43" t="s">
        <v>12</v>
      </c>
      <c r="S11" s="5">
        <v>128000</v>
      </c>
      <c r="U11" s="37">
        <f t="shared" si="0"/>
        <v>0</v>
      </c>
    </row>
    <row r="12" spans="1:22" ht="32.25" customHeight="1">
      <c r="A12" s="301"/>
      <c r="B12" s="316"/>
      <c r="C12" s="286"/>
      <c r="D12" s="312"/>
      <c r="E12" s="312"/>
      <c r="F12" s="312"/>
      <c r="G12" s="44"/>
      <c r="H12" s="136" t="s">
        <v>5</v>
      </c>
      <c r="I12" s="136" t="s">
        <v>23</v>
      </c>
      <c r="J12" s="18">
        <f>S12*U4</f>
        <v>112000</v>
      </c>
      <c r="K12" s="135" t="s">
        <v>21</v>
      </c>
      <c r="L12" s="42">
        <f t="shared" si="1"/>
        <v>0</v>
      </c>
      <c r="M12" s="43" t="s">
        <v>12</v>
      </c>
      <c r="N12" s="109"/>
      <c r="O12" s="43" t="s">
        <v>12</v>
      </c>
      <c r="P12" s="42">
        <f t="shared" si="2"/>
        <v>0</v>
      </c>
      <c r="Q12" s="43" t="s">
        <v>12</v>
      </c>
      <c r="S12" s="6">
        <v>112000</v>
      </c>
      <c r="U12" s="37">
        <f t="shared" si="0"/>
        <v>0</v>
      </c>
    </row>
    <row r="13" spans="1:22" ht="32.25" customHeight="1">
      <c r="A13" s="301"/>
      <c r="B13" s="316"/>
      <c r="C13" s="286"/>
      <c r="D13" s="312" t="s">
        <v>3</v>
      </c>
      <c r="E13" s="312"/>
      <c r="F13" s="312"/>
      <c r="G13" s="48"/>
      <c r="H13" s="45" t="s">
        <v>9</v>
      </c>
      <c r="I13" s="45" t="s">
        <v>4</v>
      </c>
      <c r="J13" s="46">
        <f>S13*U4</f>
        <v>64000</v>
      </c>
      <c r="K13" s="47" t="s">
        <v>24</v>
      </c>
      <c r="L13" s="42">
        <f t="shared" si="1"/>
        <v>0</v>
      </c>
      <c r="M13" s="43" t="s">
        <v>12</v>
      </c>
      <c r="N13" s="109"/>
      <c r="O13" s="43" t="s">
        <v>12</v>
      </c>
      <c r="P13" s="42">
        <f t="shared" si="2"/>
        <v>0</v>
      </c>
      <c r="Q13" s="43" t="s">
        <v>12</v>
      </c>
      <c r="S13" s="4">
        <v>64000</v>
      </c>
      <c r="U13" s="37">
        <f t="shared" si="0"/>
        <v>0</v>
      </c>
    </row>
    <row r="14" spans="1:22" ht="32.25" customHeight="1">
      <c r="A14" s="301"/>
      <c r="B14" s="316"/>
      <c r="C14" s="286"/>
      <c r="D14" s="312"/>
      <c r="E14" s="312"/>
      <c r="F14" s="312"/>
      <c r="G14" s="41"/>
      <c r="H14" s="38" t="s">
        <v>9</v>
      </c>
      <c r="I14" s="38" t="s">
        <v>7</v>
      </c>
      <c r="J14" s="39">
        <f>S14*U4</f>
        <v>48000</v>
      </c>
      <c r="K14" s="40" t="s">
        <v>24</v>
      </c>
      <c r="L14" s="42">
        <f t="shared" si="1"/>
        <v>0</v>
      </c>
      <c r="M14" s="43" t="s">
        <v>12</v>
      </c>
      <c r="N14" s="109"/>
      <c r="O14" s="43" t="s">
        <v>12</v>
      </c>
      <c r="P14" s="42">
        <f t="shared" si="2"/>
        <v>0</v>
      </c>
      <c r="Q14" s="43" t="s">
        <v>12</v>
      </c>
      <c r="S14" s="5">
        <v>48000</v>
      </c>
      <c r="U14" s="37">
        <f t="shared" si="0"/>
        <v>0</v>
      </c>
    </row>
    <row r="15" spans="1:22" ht="32.25" customHeight="1">
      <c r="A15" s="301"/>
      <c r="B15" s="316"/>
      <c r="C15" s="286"/>
      <c r="D15" s="312"/>
      <c r="E15" s="312"/>
      <c r="F15" s="312"/>
      <c r="G15" s="44"/>
      <c r="H15" s="136" t="s">
        <v>9</v>
      </c>
      <c r="I15" s="136" t="s">
        <v>8</v>
      </c>
      <c r="J15" s="18">
        <f>S15*U4</f>
        <v>16000</v>
      </c>
      <c r="K15" s="135" t="s">
        <v>24</v>
      </c>
      <c r="L15" s="42">
        <f t="shared" si="1"/>
        <v>0</v>
      </c>
      <c r="M15" s="43" t="s">
        <v>12</v>
      </c>
      <c r="N15" s="109"/>
      <c r="O15" s="43" t="s">
        <v>12</v>
      </c>
      <c r="P15" s="42">
        <f t="shared" si="2"/>
        <v>0</v>
      </c>
      <c r="Q15" s="43" t="s">
        <v>12</v>
      </c>
      <c r="S15" s="6">
        <v>16000</v>
      </c>
      <c r="U15" s="37">
        <f t="shared" si="0"/>
        <v>0</v>
      </c>
    </row>
    <row r="16" spans="1:22" ht="32.25" customHeight="1">
      <c r="A16" s="301"/>
      <c r="B16" s="316"/>
      <c r="C16" s="316" t="s">
        <v>10</v>
      </c>
      <c r="D16" s="312" t="s">
        <v>11</v>
      </c>
      <c r="E16" s="312"/>
      <c r="F16" s="312"/>
      <c r="G16" s="48"/>
      <c r="H16" s="45" t="s">
        <v>5</v>
      </c>
      <c r="I16" s="45" t="s">
        <v>4</v>
      </c>
      <c r="J16" s="46">
        <f>S16*U4</f>
        <v>256000</v>
      </c>
      <c r="K16" s="47" t="s">
        <v>21</v>
      </c>
      <c r="L16" s="42">
        <f t="shared" si="1"/>
        <v>0</v>
      </c>
      <c r="M16" s="43" t="s">
        <v>12</v>
      </c>
      <c r="N16" s="109"/>
      <c r="O16" s="43" t="s">
        <v>12</v>
      </c>
      <c r="P16" s="42">
        <f t="shared" si="2"/>
        <v>0</v>
      </c>
      <c r="Q16" s="43" t="s">
        <v>12</v>
      </c>
      <c r="S16" s="4">
        <v>256000</v>
      </c>
      <c r="U16" s="37">
        <f t="shared" si="0"/>
        <v>0</v>
      </c>
    </row>
    <row r="17" spans="1:22" ht="32.25" customHeight="1">
      <c r="A17" s="301"/>
      <c r="B17" s="316"/>
      <c r="C17" s="316"/>
      <c r="D17" s="312"/>
      <c r="E17" s="312"/>
      <c r="F17" s="312"/>
      <c r="G17" s="44"/>
      <c r="H17" s="136" t="s">
        <v>5</v>
      </c>
      <c r="I17" s="136" t="s">
        <v>8</v>
      </c>
      <c r="J17" s="18">
        <f>S17*U4</f>
        <v>224000</v>
      </c>
      <c r="K17" s="135" t="s">
        <v>21</v>
      </c>
      <c r="L17" s="42">
        <f t="shared" si="1"/>
        <v>0</v>
      </c>
      <c r="M17" s="43" t="s">
        <v>12</v>
      </c>
      <c r="N17" s="109"/>
      <c r="O17" s="43" t="s">
        <v>12</v>
      </c>
      <c r="P17" s="42">
        <f t="shared" si="2"/>
        <v>0</v>
      </c>
      <c r="Q17" s="43" t="s">
        <v>12</v>
      </c>
      <c r="S17" s="6">
        <v>224000</v>
      </c>
      <c r="U17" s="37">
        <f t="shared" si="0"/>
        <v>0</v>
      </c>
    </row>
    <row r="18" spans="1:22" ht="32.25" customHeight="1">
      <c r="A18" s="301"/>
      <c r="B18" s="269" t="s">
        <v>81</v>
      </c>
      <c r="C18" s="331"/>
      <c r="D18" s="269" t="s">
        <v>25</v>
      </c>
      <c r="E18" s="331"/>
      <c r="F18" s="45" t="s">
        <v>26</v>
      </c>
      <c r="G18" s="50"/>
      <c r="H18" s="45" t="s">
        <v>28</v>
      </c>
      <c r="I18" s="293">
        <f>IF(L$3="一戸建ての住宅",S$18,T$18)*U4</f>
        <v>480000</v>
      </c>
      <c r="J18" s="294"/>
      <c r="K18" s="49" t="s">
        <v>27</v>
      </c>
      <c r="L18" s="42">
        <f t="shared" si="1"/>
        <v>0</v>
      </c>
      <c r="M18" s="43" t="s">
        <v>12</v>
      </c>
      <c r="N18" s="109"/>
      <c r="O18" s="43" t="s">
        <v>12</v>
      </c>
      <c r="P18" s="42">
        <f t="shared" si="2"/>
        <v>0</v>
      </c>
      <c r="Q18" s="43" t="s">
        <v>12</v>
      </c>
      <c r="R18" s="2" t="s">
        <v>29</v>
      </c>
      <c r="S18" s="4">
        <v>136000</v>
      </c>
      <c r="T18" s="51">
        <v>480000</v>
      </c>
      <c r="U18" s="37">
        <f>I18*L18</f>
        <v>0</v>
      </c>
    </row>
    <row r="19" spans="1:22" ht="32.25" customHeight="1">
      <c r="A19" s="301"/>
      <c r="B19" s="270"/>
      <c r="C19" s="335"/>
      <c r="D19" s="258"/>
      <c r="E19" s="332"/>
      <c r="F19" s="136" t="s">
        <v>30</v>
      </c>
      <c r="G19" s="53"/>
      <c r="H19" s="136" t="s">
        <v>28</v>
      </c>
      <c r="I19" s="329">
        <f>IF(L3="一戸建ての住宅",S19,T19)*U4</f>
        <v>741000</v>
      </c>
      <c r="J19" s="330"/>
      <c r="K19" s="52" t="s">
        <v>27</v>
      </c>
      <c r="L19" s="42">
        <f t="shared" si="1"/>
        <v>0</v>
      </c>
      <c r="M19" s="43" t="s">
        <v>12</v>
      </c>
      <c r="N19" s="109"/>
      <c r="O19" s="43" t="s">
        <v>12</v>
      </c>
      <c r="P19" s="42">
        <f t="shared" si="2"/>
        <v>0</v>
      </c>
      <c r="Q19" s="43" t="s">
        <v>12</v>
      </c>
      <c r="S19" s="5">
        <v>204000</v>
      </c>
      <c r="T19" s="54">
        <v>741000</v>
      </c>
      <c r="U19" s="37">
        <f t="shared" ref="U19:U23" si="3">I19*L19</f>
        <v>0</v>
      </c>
    </row>
    <row r="20" spans="1:22" ht="32.25" customHeight="1">
      <c r="A20" s="301"/>
      <c r="B20" s="270"/>
      <c r="C20" s="335"/>
      <c r="D20" s="269" t="s">
        <v>31</v>
      </c>
      <c r="E20" s="331"/>
      <c r="F20" s="45" t="s">
        <v>26</v>
      </c>
      <c r="G20" s="50"/>
      <c r="H20" s="45" t="s">
        <v>28</v>
      </c>
      <c r="I20" s="293">
        <f>IF(L3="一戸建ての住宅",S20,T20)*U4</f>
        <v>72000</v>
      </c>
      <c r="J20" s="294"/>
      <c r="K20" s="49" t="s">
        <v>27</v>
      </c>
      <c r="L20" s="42">
        <f t="shared" si="1"/>
        <v>0</v>
      </c>
      <c r="M20" s="43" t="s">
        <v>12</v>
      </c>
      <c r="N20" s="109"/>
      <c r="O20" s="43" t="s">
        <v>12</v>
      </c>
      <c r="P20" s="42">
        <f t="shared" si="2"/>
        <v>0</v>
      </c>
      <c r="Q20" s="43" t="s">
        <v>12</v>
      </c>
      <c r="S20" s="5">
        <v>48000</v>
      </c>
      <c r="T20" s="54">
        <v>72000</v>
      </c>
      <c r="U20" s="37">
        <f t="shared" si="3"/>
        <v>0</v>
      </c>
    </row>
    <row r="21" spans="1:22" ht="32.25" customHeight="1">
      <c r="A21" s="301"/>
      <c r="B21" s="270"/>
      <c r="C21" s="335"/>
      <c r="D21" s="258"/>
      <c r="E21" s="332"/>
      <c r="F21" s="136" t="s">
        <v>30</v>
      </c>
      <c r="G21" s="56"/>
      <c r="H21" s="136" t="s">
        <v>28</v>
      </c>
      <c r="I21" s="329">
        <f>IF(L3="一戸建ての住宅",S21,T21)*U4</f>
        <v>115000</v>
      </c>
      <c r="J21" s="330"/>
      <c r="K21" s="55" t="s">
        <v>27</v>
      </c>
      <c r="L21" s="42">
        <f t="shared" si="1"/>
        <v>0</v>
      </c>
      <c r="M21" s="43" t="s">
        <v>12</v>
      </c>
      <c r="N21" s="109"/>
      <c r="O21" s="43" t="s">
        <v>12</v>
      </c>
      <c r="P21" s="42">
        <f t="shared" si="2"/>
        <v>0</v>
      </c>
      <c r="Q21" s="43" t="s">
        <v>12</v>
      </c>
      <c r="S21" s="5">
        <v>82000</v>
      </c>
      <c r="T21" s="54">
        <v>115000</v>
      </c>
      <c r="U21" s="37">
        <f t="shared" si="3"/>
        <v>0</v>
      </c>
    </row>
    <row r="22" spans="1:22" ht="32.25" customHeight="1">
      <c r="A22" s="301"/>
      <c r="B22" s="270"/>
      <c r="C22" s="335"/>
      <c r="D22" s="269" t="s">
        <v>32</v>
      </c>
      <c r="E22" s="331"/>
      <c r="F22" s="45" t="s">
        <v>26</v>
      </c>
      <c r="G22" s="50"/>
      <c r="H22" s="45" t="s">
        <v>28</v>
      </c>
      <c r="I22" s="293">
        <f>IF(L3="一戸建ての住宅",S22,T22)*U4</f>
        <v>195000</v>
      </c>
      <c r="J22" s="294"/>
      <c r="K22" s="49" t="s">
        <v>27</v>
      </c>
      <c r="L22" s="42">
        <f t="shared" si="1"/>
        <v>0</v>
      </c>
      <c r="M22" s="43" t="s">
        <v>12</v>
      </c>
      <c r="N22" s="109"/>
      <c r="O22" s="43" t="s">
        <v>12</v>
      </c>
      <c r="P22" s="42">
        <f t="shared" si="2"/>
        <v>0</v>
      </c>
      <c r="Q22" s="43" t="s">
        <v>12</v>
      </c>
      <c r="S22" s="5">
        <v>162600</v>
      </c>
      <c r="T22" s="54">
        <v>195000</v>
      </c>
      <c r="U22" s="37">
        <f t="shared" si="3"/>
        <v>0</v>
      </c>
    </row>
    <row r="23" spans="1:22" ht="32.25" customHeight="1" thickBot="1">
      <c r="A23" s="301"/>
      <c r="B23" s="336"/>
      <c r="C23" s="337"/>
      <c r="D23" s="336"/>
      <c r="E23" s="337"/>
      <c r="F23" s="57" t="s">
        <v>30</v>
      </c>
      <c r="G23" s="59"/>
      <c r="H23" s="57" t="s">
        <v>28</v>
      </c>
      <c r="I23" s="295">
        <f>IF(L3="一戸建ての住宅",S23,T23)*U4</f>
        <v>325000</v>
      </c>
      <c r="J23" s="296"/>
      <c r="K23" s="58" t="s">
        <v>27</v>
      </c>
      <c r="L23" s="60">
        <f>G23*I23</f>
        <v>0</v>
      </c>
      <c r="M23" s="61" t="s">
        <v>12</v>
      </c>
      <c r="N23" s="110"/>
      <c r="O23" s="61" t="s">
        <v>12</v>
      </c>
      <c r="P23" s="60">
        <f>I23*L23</f>
        <v>0</v>
      </c>
      <c r="Q23" s="61" t="s">
        <v>12</v>
      </c>
      <c r="S23" s="6">
        <v>244000</v>
      </c>
      <c r="T23" s="62">
        <v>325000</v>
      </c>
      <c r="U23" s="37">
        <f t="shared" si="3"/>
        <v>0</v>
      </c>
    </row>
    <row r="24" spans="1:22" ht="34.5" customHeight="1" thickTop="1" thickBot="1">
      <c r="A24" s="301"/>
      <c r="B24" s="297" t="s">
        <v>83</v>
      </c>
      <c r="C24" s="298"/>
      <c r="D24" s="298"/>
      <c r="E24" s="298"/>
      <c r="F24" s="298"/>
      <c r="G24" s="298"/>
      <c r="H24" s="298"/>
      <c r="I24" s="298"/>
      <c r="J24" s="298"/>
      <c r="K24" s="299"/>
      <c r="L24" s="63">
        <f>SUM(L7:L23)</f>
        <v>0</v>
      </c>
      <c r="M24" s="64" t="s">
        <v>12</v>
      </c>
      <c r="N24" s="63">
        <f>SUM(N7:N23)</f>
        <v>0</v>
      </c>
      <c r="O24" s="64" t="s">
        <v>12</v>
      </c>
      <c r="P24" s="63">
        <f>SUM(P7:P23)</f>
        <v>0</v>
      </c>
      <c r="Q24" s="64" t="s">
        <v>12</v>
      </c>
      <c r="S24" s="5"/>
      <c r="T24" s="11"/>
      <c r="U24" s="37"/>
    </row>
    <row r="25" spans="1:22" ht="33.75" customHeight="1">
      <c r="A25" s="300" t="s">
        <v>33</v>
      </c>
      <c r="B25" s="303" t="s">
        <v>34</v>
      </c>
      <c r="C25" s="304"/>
      <c r="D25" s="309" t="s">
        <v>35</v>
      </c>
      <c r="E25" s="309"/>
      <c r="F25" s="309"/>
      <c r="G25" s="97"/>
      <c r="H25" s="99" t="s">
        <v>84</v>
      </c>
      <c r="I25" s="310">
        <f>S25*U4</f>
        <v>452000</v>
      </c>
      <c r="J25" s="311"/>
      <c r="K25" s="65" t="s">
        <v>36</v>
      </c>
      <c r="L25" s="102">
        <f>G25*I25</f>
        <v>0</v>
      </c>
      <c r="M25" s="130" t="s">
        <v>37</v>
      </c>
      <c r="N25" s="107"/>
      <c r="O25" s="67" t="s">
        <v>12</v>
      </c>
      <c r="P25" s="66"/>
      <c r="Q25" s="67" t="s">
        <v>12</v>
      </c>
      <c r="S25" s="4">
        <v>452000</v>
      </c>
      <c r="U25" s="37">
        <f>I25*L25</f>
        <v>0</v>
      </c>
      <c r="V25" s="2">
        <v>0</v>
      </c>
    </row>
    <row r="26" spans="1:22" ht="33.75" customHeight="1">
      <c r="A26" s="301"/>
      <c r="B26" s="305"/>
      <c r="C26" s="306"/>
      <c r="D26" s="312" t="s">
        <v>38</v>
      </c>
      <c r="E26" s="312"/>
      <c r="F26" s="312"/>
      <c r="G26" s="98"/>
      <c r="H26" s="100" t="s">
        <v>84</v>
      </c>
      <c r="I26" s="313">
        <f>S26*U4</f>
        <v>349000</v>
      </c>
      <c r="J26" s="314"/>
      <c r="K26" s="19" t="s">
        <v>39</v>
      </c>
      <c r="L26" s="103">
        <f>G26*I26</f>
        <v>0</v>
      </c>
      <c r="M26" s="131" t="s">
        <v>37</v>
      </c>
      <c r="N26" s="105"/>
      <c r="O26" s="69" t="s">
        <v>12</v>
      </c>
      <c r="P26" s="68"/>
      <c r="Q26" s="69" t="s">
        <v>12</v>
      </c>
      <c r="S26" s="5">
        <v>349000</v>
      </c>
      <c r="U26" s="37">
        <f t="shared" ref="U26:U36" si="4">I26*L26</f>
        <v>0</v>
      </c>
    </row>
    <row r="27" spans="1:22" ht="29.25" customHeight="1">
      <c r="A27" s="301"/>
      <c r="B27" s="305"/>
      <c r="C27" s="306"/>
      <c r="D27" s="262" t="s">
        <v>40</v>
      </c>
      <c r="E27" s="263"/>
      <c r="F27" s="264"/>
      <c r="G27" s="315"/>
      <c r="H27" s="316" t="s">
        <v>84</v>
      </c>
      <c r="I27" s="317">
        <f>S27*U4</f>
        <v>243000</v>
      </c>
      <c r="J27" s="318"/>
      <c r="K27" s="323" t="s">
        <v>41</v>
      </c>
      <c r="L27" s="282">
        <f>G27*I27</f>
        <v>0</v>
      </c>
      <c r="M27" s="285" t="s">
        <v>37</v>
      </c>
      <c r="N27" s="288"/>
      <c r="O27" s="291" t="s">
        <v>12</v>
      </c>
      <c r="P27" s="379"/>
      <c r="Q27" s="291" t="s">
        <v>12</v>
      </c>
      <c r="S27" s="277">
        <v>243000</v>
      </c>
      <c r="U27" s="37">
        <f t="shared" si="4"/>
        <v>0</v>
      </c>
    </row>
    <row r="28" spans="1:22" ht="21" customHeight="1">
      <c r="A28" s="301"/>
      <c r="B28" s="305"/>
      <c r="C28" s="306"/>
      <c r="D28" s="262"/>
      <c r="E28" s="263"/>
      <c r="F28" s="264"/>
      <c r="G28" s="315"/>
      <c r="H28" s="316"/>
      <c r="I28" s="319"/>
      <c r="J28" s="320"/>
      <c r="K28" s="324"/>
      <c r="L28" s="283"/>
      <c r="M28" s="286"/>
      <c r="N28" s="289"/>
      <c r="O28" s="291"/>
      <c r="P28" s="380"/>
      <c r="Q28" s="291"/>
      <c r="S28" s="277"/>
      <c r="U28" s="37">
        <f t="shared" si="4"/>
        <v>0</v>
      </c>
    </row>
    <row r="29" spans="1:22" ht="30" customHeight="1">
      <c r="A29" s="301"/>
      <c r="B29" s="305"/>
      <c r="C29" s="306"/>
      <c r="D29" s="262"/>
      <c r="E29" s="263"/>
      <c r="F29" s="264"/>
      <c r="G29" s="315"/>
      <c r="H29" s="316"/>
      <c r="I29" s="321"/>
      <c r="J29" s="322"/>
      <c r="K29" s="325"/>
      <c r="L29" s="284"/>
      <c r="M29" s="287"/>
      <c r="N29" s="290"/>
      <c r="O29" s="292"/>
      <c r="P29" s="381"/>
      <c r="Q29" s="292"/>
      <c r="S29" s="277"/>
      <c r="U29" s="37">
        <f t="shared" si="4"/>
        <v>0</v>
      </c>
    </row>
    <row r="30" spans="1:22" ht="33.75" customHeight="1" thickBot="1">
      <c r="A30" s="301"/>
      <c r="B30" s="307"/>
      <c r="C30" s="308"/>
      <c r="D30" s="274" t="s">
        <v>42</v>
      </c>
      <c r="E30" s="275"/>
      <c r="F30" s="276"/>
      <c r="G30" s="101"/>
      <c r="H30" s="131" t="s">
        <v>84</v>
      </c>
      <c r="I30" s="278">
        <f>S30*U4</f>
        <v>53000</v>
      </c>
      <c r="J30" s="279"/>
      <c r="K30" s="70" t="s">
        <v>43</v>
      </c>
      <c r="L30" s="104">
        <f>G30*I30</f>
        <v>0</v>
      </c>
      <c r="M30" s="71" t="s">
        <v>44</v>
      </c>
      <c r="N30" s="106"/>
      <c r="O30" s="73" t="s">
        <v>12</v>
      </c>
      <c r="P30" s="72"/>
      <c r="Q30" s="73" t="s">
        <v>12</v>
      </c>
      <c r="S30" s="6">
        <v>53000</v>
      </c>
      <c r="U30" s="37">
        <f t="shared" si="4"/>
        <v>0</v>
      </c>
    </row>
    <row r="31" spans="1:22" ht="34.5" customHeight="1" thickTop="1" thickBot="1">
      <c r="A31" s="301"/>
      <c r="B31" s="252" t="s">
        <v>85</v>
      </c>
      <c r="C31" s="253"/>
      <c r="D31" s="253"/>
      <c r="E31" s="253"/>
      <c r="F31" s="253"/>
      <c r="G31" s="253"/>
      <c r="H31" s="253"/>
      <c r="I31" s="253"/>
      <c r="J31" s="253"/>
      <c r="K31" s="254"/>
      <c r="L31" s="63">
        <f>SUM(L25:L30)</f>
        <v>0</v>
      </c>
      <c r="M31" s="64" t="s">
        <v>12</v>
      </c>
      <c r="N31" s="63">
        <f>SUM(N25:N30)</f>
        <v>0</v>
      </c>
      <c r="O31" s="64" t="s">
        <v>12</v>
      </c>
      <c r="P31" s="63">
        <f>SUM(P25:P30)</f>
        <v>0</v>
      </c>
      <c r="Q31" s="64" t="s">
        <v>12</v>
      </c>
      <c r="S31" s="5"/>
      <c r="T31" s="11"/>
      <c r="U31" s="37"/>
      <c r="V31" s="74" t="s">
        <v>45</v>
      </c>
    </row>
    <row r="32" spans="1:22" ht="32.25" customHeight="1">
      <c r="A32" s="301"/>
      <c r="B32" s="303" t="s">
        <v>46</v>
      </c>
      <c r="C32" s="304"/>
      <c r="D32" s="326" t="s">
        <v>47</v>
      </c>
      <c r="E32" s="327"/>
      <c r="F32" s="328"/>
      <c r="G32" s="97"/>
      <c r="H32" s="99" t="s">
        <v>86</v>
      </c>
      <c r="I32" s="364" t="s">
        <v>48</v>
      </c>
      <c r="J32" s="365"/>
      <c r="K32" s="365"/>
      <c r="L32" s="365"/>
      <c r="M32" s="366"/>
      <c r="N32" s="105"/>
      <c r="O32" s="75" t="s">
        <v>12</v>
      </c>
      <c r="P32" s="68"/>
      <c r="Q32" s="75" t="s">
        <v>12</v>
      </c>
      <c r="S32" s="76">
        <v>130000</v>
      </c>
      <c r="U32" s="37" t="e">
        <f t="shared" si="4"/>
        <v>#VALUE!</v>
      </c>
      <c r="V32" s="74" t="e">
        <f>IF(N32&gt;U32,U32,N32)</f>
        <v>#VALUE!</v>
      </c>
    </row>
    <row r="33" spans="1:25" ht="32.25" customHeight="1">
      <c r="A33" s="301"/>
      <c r="B33" s="305"/>
      <c r="C33" s="306"/>
      <c r="D33" s="262" t="s">
        <v>62</v>
      </c>
      <c r="E33" s="263"/>
      <c r="F33" s="264"/>
      <c r="G33" s="98"/>
      <c r="H33" s="100" t="s">
        <v>86</v>
      </c>
      <c r="I33" s="367"/>
      <c r="J33" s="368"/>
      <c r="K33" s="368"/>
      <c r="L33" s="368"/>
      <c r="M33" s="369"/>
      <c r="N33" s="105"/>
      <c r="O33" s="75" t="s">
        <v>12</v>
      </c>
      <c r="P33" s="68"/>
      <c r="Q33" s="75"/>
      <c r="S33" s="77"/>
      <c r="U33" s="37"/>
      <c r="V33" s="74"/>
    </row>
    <row r="34" spans="1:25" ht="32.25" customHeight="1">
      <c r="A34" s="301"/>
      <c r="B34" s="305"/>
      <c r="C34" s="306"/>
      <c r="D34" s="262" t="s">
        <v>63</v>
      </c>
      <c r="E34" s="263"/>
      <c r="F34" s="264"/>
      <c r="G34" s="98"/>
      <c r="H34" s="100" t="s">
        <v>86</v>
      </c>
      <c r="I34" s="367"/>
      <c r="J34" s="368"/>
      <c r="K34" s="368"/>
      <c r="L34" s="368"/>
      <c r="M34" s="369"/>
      <c r="N34" s="105"/>
      <c r="O34" s="75" t="s">
        <v>12</v>
      </c>
      <c r="P34" s="68"/>
      <c r="Q34" s="75"/>
      <c r="S34" s="77"/>
      <c r="U34" s="37"/>
      <c r="V34" s="74"/>
    </row>
    <row r="35" spans="1:25" ht="32.25" customHeight="1">
      <c r="A35" s="301"/>
      <c r="B35" s="305"/>
      <c r="C35" s="306"/>
      <c r="D35" s="373" t="s">
        <v>64</v>
      </c>
      <c r="E35" s="374"/>
      <c r="F35" s="375"/>
      <c r="G35" s="98"/>
      <c r="H35" s="100" t="s">
        <v>86</v>
      </c>
      <c r="I35" s="367"/>
      <c r="J35" s="368"/>
      <c r="K35" s="368"/>
      <c r="L35" s="368"/>
      <c r="M35" s="369"/>
      <c r="N35" s="105"/>
      <c r="O35" s="75" t="s">
        <v>12</v>
      </c>
      <c r="P35" s="68"/>
      <c r="Q35" s="75" t="s">
        <v>12</v>
      </c>
      <c r="S35" s="77">
        <v>130000</v>
      </c>
      <c r="U35" s="37">
        <f t="shared" si="4"/>
        <v>0</v>
      </c>
      <c r="V35" s="74">
        <f>IF(N35&gt;U35,U35,N35)</f>
        <v>0</v>
      </c>
    </row>
    <row r="36" spans="1:25" ht="32.25" customHeight="1" thickBot="1">
      <c r="A36" s="301"/>
      <c r="B36" s="307"/>
      <c r="C36" s="308"/>
      <c r="D36" s="376" t="s">
        <v>65</v>
      </c>
      <c r="E36" s="377"/>
      <c r="F36" s="378"/>
      <c r="G36" s="98"/>
      <c r="H36" s="100" t="s">
        <v>86</v>
      </c>
      <c r="I36" s="370"/>
      <c r="J36" s="371"/>
      <c r="K36" s="371"/>
      <c r="L36" s="371"/>
      <c r="M36" s="372"/>
      <c r="N36" s="106"/>
      <c r="O36" s="73" t="s">
        <v>6</v>
      </c>
      <c r="P36" s="72"/>
      <c r="Q36" s="73" t="s">
        <v>6</v>
      </c>
      <c r="S36" s="78">
        <v>130000</v>
      </c>
      <c r="U36" s="37">
        <f t="shared" si="4"/>
        <v>0</v>
      </c>
      <c r="V36" s="74">
        <f t="shared" ref="V36" si="5">IF(N36&gt;U36,U36,N36)</f>
        <v>0</v>
      </c>
    </row>
    <row r="37" spans="1:25" ht="34.5" customHeight="1" thickTop="1" thickBot="1">
      <c r="A37" s="302"/>
      <c r="B37" s="252" t="s">
        <v>87</v>
      </c>
      <c r="C37" s="253"/>
      <c r="D37" s="253"/>
      <c r="E37" s="253"/>
      <c r="F37" s="253"/>
      <c r="G37" s="253"/>
      <c r="H37" s="253"/>
      <c r="I37" s="253"/>
      <c r="J37" s="253"/>
      <c r="K37" s="253"/>
      <c r="L37" s="253"/>
      <c r="M37" s="254"/>
      <c r="N37" s="63">
        <f>SUM(N25:N30,N32:N36)</f>
        <v>0</v>
      </c>
      <c r="O37" s="64" t="s">
        <v>12</v>
      </c>
      <c r="P37" s="63">
        <f>SUM(P25:P30,P32:P36)</f>
        <v>0</v>
      </c>
      <c r="Q37" s="64" t="s">
        <v>12</v>
      </c>
      <c r="S37" s="79"/>
      <c r="U37" s="80"/>
    </row>
    <row r="38" spans="1:25" ht="32.25" customHeight="1">
      <c r="A38" s="255" t="s">
        <v>49</v>
      </c>
      <c r="B38" s="256"/>
      <c r="C38" s="256"/>
      <c r="D38" s="256"/>
      <c r="E38" s="256"/>
      <c r="F38" s="256"/>
      <c r="G38" s="256" t="s">
        <v>50</v>
      </c>
      <c r="H38" s="256"/>
      <c r="I38" s="256"/>
      <c r="J38" s="256"/>
      <c r="K38" s="256"/>
      <c r="L38" s="256"/>
      <c r="M38" s="257"/>
      <c r="N38" s="81">
        <f>IF(N24&gt;L24,L24,N24)</f>
        <v>0</v>
      </c>
      <c r="O38" s="82" t="s">
        <v>6</v>
      </c>
      <c r="P38" s="81">
        <f>IF(X38&gt;W38,W38,X38)</f>
        <v>0</v>
      </c>
      <c r="Q38" s="82" t="s">
        <v>6</v>
      </c>
      <c r="T38" s="74" t="s">
        <v>51</v>
      </c>
      <c r="U38" s="80">
        <f>I24+I31</f>
        <v>0</v>
      </c>
      <c r="V38" s="83">
        <f>N24+N31</f>
        <v>0</v>
      </c>
    </row>
    <row r="39" spans="1:25" ht="32.25" customHeight="1">
      <c r="A39" s="258" t="s">
        <v>52</v>
      </c>
      <c r="B39" s="259"/>
      <c r="C39" s="259"/>
      <c r="D39" s="259"/>
      <c r="E39" s="259"/>
      <c r="F39" s="259"/>
      <c r="G39" s="260" t="s">
        <v>88</v>
      </c>
      <c r="H39" s="260"/>
      <c r="I39" s="260"/>
      <c r="J39" s="260"/>
      <c r="K39" s="260"/>
      <c r="L39" s="260"/>
      <c r="M39" s="261"/>
      <c r="N39" s="7">
        <f>IF(N31&gt;L31,L31,N31)+N37</f>
        <v>0</v>
      </c>
      <c r="O39" s="16" t="s">
        <v>6</v>
      </c>
      <c r="P39" s="7">
        <f>SUM(X32:X36)</f>
        <v>0</v>
      </c>
      <c r="Q39" s="16" t="s">
        <v>6</v>
      </c>
      <c r="U39" s="80"/>
    </row>
    <row r="40" spans="1:25" ht="32.25" customHeight="1">
      <c r="A40" s="262" t="s">
        <v>89</v>
      </c>
      <c r="B40" s="263"/>
      <c r="C40" s="263"/>
      <c r="D40" s="263"/>
      <c r="E40" s="263"/>
      <c r="F40" s="263"/>
      <c r="G40" s="263" t="s">
        <v>90</v>
      </c>
      <c r="H40" s="263"/>
      <c r="I40" s="263"/>
      <c r="J40" s="263"/>
      <c r="K40" s="263"/>
      <c r="L40" s="263"/>
      <c r="M40" s="264"/>
      <c r="N40" s="8">
        <f>IF(N38&gt;N39,N38+N39,N38*2)</f>
        <v>0</v>
      </c>
      <c r="O40" s="17" t="s">
        <v>6</v>
      </c>
      <c r="P40" s="8">
        <f>SUM(P38:P39)</f>
        <v>0</v>
      </c>
      <c r="Q40" s="17" t="s">
        <v>6</v>
      </c>
    </row>
    <row r="41" spans="1:25" ht="32.25" customHeight="1">
      <c r="A41" s="262" t="s">
        <v>91</v>
      </c>
      <c r="B41" s="263"/>
      <c r="C41" s="263"/>
      <c r="D41" s="263"/>
      <c r="E41" s="263"/>
      <c r="F41" s="263"/>
      <c r="G41" s="263" t="s">
        <v>92</v>
      </c>
      <c r="H41" s="263"/>
      <c r="I41" s="263"/>
      <c r="J41" s="263"/>
      <c r="K41" s="263"/>
      <c r="L41" s="263"/>
      <c r="M41" s="264"/>
      <c r="N41" s="8">
        <f>ROUNDDOWN(IF(N3="マンション",N40/3,N40*0.23),-3)</f>
        <v>0</v>
      </c>
      <c r="O41" s="17" t="s">
        <v>12</v>
      </c>
      <c r="P41" s="8">
        <f>ROUNDDOWN((P40*N4),-3)</f>
        <v>0</v>
      </c>
      <c r="Q41" s="17" t="s">
        <v>12</v>
      </c>
      <c r="S41" s="250" t="s">
        <v>53</v>
      </c>
      <c r="T41" s="250"/>
    </row>
    <row r="42" spans="1:25" ht="32.25" customHeight="1">
      <c r="A42" s="269" t="s">
        <v>98</v>
      </c>
      <c r="B42" s="265"/>
      <c r="C42" s="265"/>
      <c r="D42" s="265"/>
      <c r="E42" s="269" t="s">
        <v>54</v>
      </c>
      <c r="F42" s="265"/>
      <c r="G42" s="265"/>
      <c r="H42" s="265"/>
      <c r="I42" s="265"/>
      <c r="J42" s="265"/>
      <c r="K42" s="265"/>
      <c r="L42" s="265"/>
      <c r="M42" s="331"/>
      <c r="N42" s="84"/>
      <c r="O42" s="15"/>
      <c r="P42" s="84"/>
      <c r="Q42" s="15"/>
      <c r="S42" s="10"/>
      <c r="T42" s="11"/>
      <c r="V42" s="11"/>
      <c r="W42" s="11"/>
      <c r="X42" s="12"/>
      <c r="Y42" s="11"/>
    </row>
    <row r="43" spans="1:25" ht="32.25" customHeight="1">
      <c r="A43" s="270"/>
      <c r="B43" s="266"/>
      <c r="C43" s="266"/>
      <c r="D43" s="266"/>
      <c r="E43" s="132"/>
      <c r="F43" s="266" t="s">
        <v>55</v>
      </c>
      <c r="G43" s="266"/>
      <c r="H43" s="266"/>
      <c r="I43" s="266"/>
      <c r="J43" s="266"/>
      <c r="K43" s="266"/>
      <c r="L43" s="266"/>
      <c r="M43" s="335"/>
      <c r="N43" s="85">
        <v>1025000</v>
      </c>
      <c r="O43" s="134" t="s">
        <v>12</v>
      </c>
      <c r="P43" s="85">
        <v>1025000</v>
      </c>
      <c r="Q43" s="134" t="s">
        <v>12</v>
      </c>
      <c r="S43" s="86">
        <f>IF(N41&gt;N43,N43,N41)</f>
        <v>0</v>
      </c>
      <c r="U43" s="87"/>
      <c r="V43" s="11"/>
      <c r="W43" s="11"/>
      <c r="X43" s="12"/>
      <c r="Y43" s="11"/>
    </row>
    <row r="44" spans="1:25" ht="32.25" customHeight="1">
      <c r="A44" s="270"/>
      <c r="B44" s="266"/>
      <c r="C44" s="266"/>
      <c r="D44" s="266"/>
      <c r="E44" s="132"/>
      <c r="F44" s="266" t="s">
        <v>66</v>
      </c>
      <c r="G44" s="266"/>
      <c r="H44" s="266"/>
      <c r="I44" s="266"/>
      <c r="J44" s="266"/>
      <c r="K44" s="266"/>
      <c r="L44" s="266"/>
      <c r="M44" s="335"/>
      <c r="N44" s="85">
        <v>760000</v>
      </c>
      <c r="O44" s="134" t="s">
        <v>12</v>
      </c>
      <c r="P44" s="85">
        <v>760000</v>
      </c>
      <c r="Q44" s="134" t="s">
        <v>12</v>
      </c>
      <c r="S44" s="86">
        <f>IF(N41&gt;N44,N44,N41)</f>
        <v>0</v>
      </c>
      <c r="U44" s="87"/>
      <c r="V44" s="11"/>
      <c r="W44" s="11"/>
      <c r="X44" s="12"/>
      <c r="Y44" s="11"/>
    </row>
    <row r="45" spans="1:25" ht="32.25" customHeight="1">
      <c r="A45" s="270"/>
      <c r="B45" s="266"/>
      <c r="C45" s="266"/>
      <c r="D45" s="266"/>
      <c r="E45" s="361" t="s">
        <v>119</v>
      </c>
      <c r="F45" s="362"/>
      <c r="G45" s="362"/>
      <c r="H45" s="362"/>
      <c r="I45" s="362"/>
      <c r="J45" s="362"/>
      <c r="K45" s="362"/>
      <c r="L45" s="362"/>
      <c r="M45" s="363"/>
      <c r="N45" s="85"/>
      <c r="O45" s="134"/>
      <c r="P45" s="85"/>
      <c r="Q45" s="134"/>
      <c r="R45" s="88"/>
      <c r="S45" s="86"/>
      <c r="U45" s="87"/>
      <c r="V45" s="11"/>
      <c r="W45" s="11"/>
      <c r="X45" s="12"/>
      <c r="Y45" s="11"/>
    </row>
    <row r="46" spans="1:25" ht="43.8" customHeight="1">
      <c r="A46" s="270"/>
      <c r="B46" s="266"/>
      <c r="C46" s="266"/>
      <c r="D46" s="266"/>
      <c r="E46" s="132"/>
      <c r="F46" s="266" t="s">
        <v>67</v>
      </c>
      <c r="G46" s="266"/>
      <c r="H46" s="266"/>
      <c r="I46" s="266"/>
      <c r="J46" s="266"/>
      <c r="K46" s="266"/>
      <c r="L46" s="89" t="s">
        <v>56</v>
      </c>
      <c r="M46" s="111"/>
      <c r="N46" s="85">
        <f>ROUNDDOWN(M46*S46,3)</f>
        <v>0</v>
      </c>
      <c r="O46" s="134" t="s">
        <v>6</v>
      </c>
      <c r="P46" s="85" t="e">
        <f>ROUNDDOWN(O46*U46,3)</f>
        <v>#VALUE!</v>
      </c>
      <c r="Q46" s="134" t="s">
        <v>6</v>
      </c>
      <c r="R46" s="88"/>
      <c r="S46" s="86">
        <v>5000</v>
      </c>
      <c r="U46" s="87"/>
      <c r="V46" s="11"/>
      <c r="W46" s="11"/>
      <c r="X46" s="12"/>
      <c r="Y46" s="11"/>
    </row>
    <row r="47" spans="1:25" ht="43.8" customHeight="1">
      <c r="A47" s="270"/>
      <c r="B47" s="266"/>
      <c r="C47" s="266"/>
      <c r="D47" s="266"/>
      <c r="E47" s="132"/>
      <c r="F47" s="266" t="s">
        <v>68</v>
      </c>
      <c r="G47" s="266"/>
      <c r="H47" s="266"/>
      <c r="I47" s="266"/>
      <c r="J47" s="266"/>
      <c r="K47" s="266"/>
      <c r="L47" s="89" t="s">
        <v>56</v>
      </c>
      <c r="M47" s="111"/>
      <c r="N47" s="85">
        <f t="shared" ref="N47:N50" si="6">ROUNDDOWN(M47*S47,3)</f>
        <v>0</v>
      </c>
      <c r="O47" s="134" t="s">
        <v>12</v>
      </c>
      <c r="P47" s="85" t="e">
        <f t="shared" ref="P47" si="7">ROUNDDOWN(O47*U47,3)</f>
        <v>#VALUE!</v>
      </c>
      <c r="Q47" s="134" t="s">
        <v>12</v>
      </c>
      <c r="S47" s="86">
        <v>3800</v>
      </c>
      <c r="U47" s="87"/>
      <c r="V47" s="11"/>
      <c r="W47" s="11"/>
      <c r="X47" s="12"/>
      <c r="Y47" s="11"/>
    </row>
    <row r="48" spans="1:25" ht="32.25" customHeight="1">
      <c r="A48" s="270"/>
      <c r="B48" s="266"/>
      <c r="C48" s="266"/>
      <c r="D48" s="266"/>
      <c r="E48" s="361" t="s">
        <v>57</v>
      </c>
      <c r="F48" s="362"/>
      <c r="G48" s="362"/>
      <c r="H48" s="362"/>
      <c r="I48" s="362"/>
      <c r="J48" s="362"/>
      <c r="K48" s="362"/>
      <c r="L48" s="362"/>
      <c r="M48" s="363"/>
      <c r="N48" s="85"/>
      <c r="O48" s="134"/>
      <c r="P48" s="85"/>
      <c r="Q48" s="134"/>
      <c r="R48" s="88"/>
      <c r="S48" s="86"/>
      <c r="U48" s="87"/>
      <c r="V48" s="11"/>
      <c r="W48" s="11"/>
      <c r="X48" s="12"/>
      <c r="Y48" s="11"/>
    </row>
    <row r="49" spans="1:25" ht="43.8" customHeight="1">
      <c r="A49" s="270"/>
      <c r="B49" s="266"/>
      <c r="C49" s="266"/>
      <c r="D49" s="266"/>
      <c r="E49" s="132"/>
      <c r="F49" s="266" t="s">
        <v>58</v>
      </c>
      <c r="G49" s="266"/>
      <c r="H49" s="266"/>
      <c r="I49" s="266"/>
      <c r="J49" s="266"/>
      <c r="K49" s="266"/>
      <c r="L49" s="89" t="s">
        <v>56</v>
      </c>
      <c r="M49" s="111"/>
      <c r="N49" s="85">
        <f t="shared" si="6"/>
        <v>0</v>
      </c>
      <c r="O49" s="134" t="s">
        <v>6</v>
      </c>
      <c r="P49" s="85" t="e">
        <f t="shared" ref="P49:P50" si="8">ROUNDDOWN(O49*U49,3)</f>
        <v>#VALUE!</v>
      </c>
      <c r="Q49" s="134" t="s">
        <v>6</v>
      </c>
      <c r="R49" s="88"/>
      <c r="S49" s="86">
        <v>7400</v>
      </c>
      <c r="U49" s="87"/>
      <c r="V49" s="11"/>
      <c r="W49" s="11"/>
      <c r="X49" s="12"/>
      <c r="Y49" s="11"/>
    </row>
    <row r="50" spans="1:25" ht="43.8" customHeight="1" thickBot="1">
      <c r="A50" s="270"/>
      <c r="B50" s="266"/>
      <c r="C50" s="266"/>
      <c r="D50" s="266"/>
      <c r="E50" s="132"/>
      <c r="F50" s="266" t="s">
        <v>69</v>
      </c>
      <c r="G50" s="266"/>
      <c r="H50" s="266"/>
      <c r="I50" s="266"/>
      <c r="J50" s="266"/>
      <c r="K50" s="266"/>
      <c r="L50" s="89" t="s">
        <v>56</v>
      </c>
      <c r="M50" s="111"/>
      <c r="N50" s="85">
        <f t="shared" si="6"/>
        <v>0</v>
      </c>
      <c r="O50" s="134" t="s">
        <v>12</v>
      </c>
      <c r="P50" s="85" t="e">
        <f t="shared" si="8"/>
        <v>#VALUE!</v>
      </c>
      <c r="Q50" s="134" t="s">
        <v>12</v>
      </c>
      <c r="S50" s="86">
        <v>5600</v>
      </c>
      <c r="U50" s="87"/>
      <c r="V50" s="11"/>
      <c r="W50" s="11"/>
      <c r="X50" s="12"/>
      <c r="Y50" s="11"/>
    </row>
    <row r="51" spans="1:25" ht="32.25" customHeight="1" thickBot="1">
      <c r="A51" s="267" t="s">
        <v>93</v>
      </c>
      <c r="B51" s="268"/>
      <c r="C51" s="268"/>
      <c r="D51" s="268"/>
      <c r="E51" s="268"/>
      <c r="F51" s="268"/>
      <c r="G51" s="268"/>
      <c r="H51" s="268"/>
      <c r="I51" s="268"/>
      <c r="J51" s="268"/>
      <c r="K51" s="268"/>
      <c r="L51" s="268"/>
      <c r="M51" s="268"/>
      <c r="N51" s="126"/>
      <c r="O51" s="14" t="s">
        <v>12</v>
      </c>
      <c r="P51" s="13"/>
      <c r="Q51" s="14" t="s">
        <v>12</v>
      </c>
      <c r="S51" s="91"/>
    </row>
    <row r="52" spans="1:25" ht="49.8" customHeight="1">
      <c r="A52" s="251" t="s">
        <v>94</v>
      </c>
      <c r="B52" s="251"/>
      <c r="C52" s="251"/>
      <c r="D52" s="251"/>
      <c r="E52" s="251"/>
      <c r="F52" s="251"/>
      <c r="G52" s="251"/>
      <c r="H52" s="251"/>
      <c r="I52" s="251"/>
      <c r="J52" s="251"/>
      <c r="K52" s="251"/>
      <c r="L52" s="251"/>
      <c r="M52" s="251"/>
      <c r="N52" s="251"/>
      <c r="O52" s="251"/>
      <c r="P52" s="137"/>
      <c r="Q52" s="137"/>
    </row>
  </sheetData>
  <mergeCells count="83">
    <mergeCell ref="L2:M2"/>
    <mergeCell ref="N2:O2"/>
    <mergeCell ref="L3:M3"/>
    <mergeCell ref="N3:O3"/>
    <mergeCell ref="L4:M4"/>
    <mergeCell ref="N4:O5"/>
    <mergeCell ref="U4:U5"/>
    <mergeCell ref="S5:S6"/>
    <mergeCell ref="A6:F6"/>
    <mergeCell ref="G6:H6"/>
    <mergeCell ref="I6:K6"/>
    <mergeCell ref="L6:M6"/>
    <mergeCell ref="N6:O6"/>
    <mergeCell ref="P6:Q6"/>
    <mergeCell ref="D22:E23"/>
    <mergeCell ref="I22:J22"/>
    <mergeCell ref="I23:J23"/>
    <mergeCell ref="A7:A24"/>
    <mergeCell ref="B7:B17"/>
    <mergeCell ref="C7:C15"/>
    <mergeCell ref="D7:F9"/>
    <mergeCell ref="D10:F12"/>
    <mergeCell ref="D13:F15"/>
    <mergeCell ref="C16:C17"/>
    <mergeCell ref="D16:F17"/>
    <mergeCell ref="B18:C23"/>
    <mergeCell ref="D18:E19"/>
    <mergeCell ref="I18:J18"/>
    <mergeCell ref="I19:J19"/>
    <mergeCell ref="D20:E21"/>
    <mergeCell ref="I20:J20"/>
    <mergeCell ref="I21:J21"/>
    <mergeCell ref="B24:K24"/>
    <mergeCell ref="A25:A37"/>
    <mergeCell ref="B25:C30"/>
    <mergeCell ref="D25:F25"/>
    <mergeCell ref="I25:J25"/>
    <mergeCell ref="D26:F26"/>
    <mergeCell ref="I26:J26"/>
    <mergeCell ref="D27:F29"/>
    <mergeCell ref="G27:G29"/>
    <mergeCell ref="H27:H29"/>
    <mergeCell ref="B31:K31"/>
    <mergeCell ref="I27:J29"/>
    <mergeCell ref="K27:K29"/>
    <mergeCell ref="D30:F30"/>
    <mergeCell ref="L27:L29"/>
    <mergeCell ref="M27:M29"/>
    <mergeCell ref="P27:P29"/>
    <mergeCell ref="Q27:Q29"/>
    <mergeCell ref="S27:S29"/>
    <mergeCell ref="I30:J30"/>
    <mergeCell ref="N27:N29"/>
    <mergeCell ref="O27:O29"/>
    <mergeCell ref="A40:F40"/>
    <mergeCell ref="G40:M40"/>
    <mergeCell ref="B32:C36"/>
    <mergeCell ref="D32:F32"/>
    <mergeCell ref="I32:M36"/>
    <mergeCell ref="D33:F33"/>
    <mergeCell ref="D34:F34"/>
    <mergeCell ref="D35:F35"/>
    <mergeCell ref="D36:F36"/>
    <mergeCell ref="B37:M37"/>
    <mergeCell ref="A38:F38"/>
    <mergeCell ref="G38:M38"/>
    <mergeCell ref="A39:F39"/>
    <mergeCell ref="S41:T41"/>
    <mergeCell ref="A42:D50"/>
    <mergeCell ref="E42:M42"/>
    <mergeCell ref="F43:M43"/>
    <mergeCell ref="F44:M44"/>
    <mergeCell ref="E45:M45"/>
    <mergeCell ref="F46:K46"/>
    <mergeCell ref="F47:K47"/>
    <mergeCell ref="E48:M48"/>
    <mergeCell ref="F49:K49"/>
    <mergeCell ref="F50:K50"/>
    <mergeCell ref="A51:M51"/>
    <mergeCell ref="A52:O52"/>
    <mergeCell ref="G39:M39"/>
    <mergeCell ref="A41:F41"/>
    <mergeCell ref="G41:M41"/>
  </mergeCells>
  <phoneticPr fontId="4"/>
  <dataValidations count="5">
    <dataValidation type="list" allowBlank="1" showInputMessage="1" showErrorMessage="1" sqref="G25:G29 G32:G36">
      <formula1>$V$25:$W$25</formula1>
    </dataValidation>
    <dataValidation type="list" allowBlank="1" showInputMessage="1" showErrorMessage="1" sqref="X43:X50">
      <formula1>"一般改修住宅,特定改修住宅"</formula1>
    </dataValidation>
    <dataValidation type="list" allowBlank="1" showInputMessage="1" showErrorMessage="1" sqref="U4">
      <formula1>$S$4:$S$6</formula1>
    </dataValidation>
    <dataValidation type="list" allowBlank="1" showInputMessage="1" showErrorMessage="1" sqref="N3:O3">
      <formula1>$S$3:$U$3</formula1>
    </dataValidation>
    <dataValidation type="list" allowBlank="1" showInputMessage="1" showErrorMessage="1" sqref="N4">
      <formula1>"23％,'1/3"</formula1>
    </dataValidation>
  </dataValidations>
  <pageMargins left="0.7" right="0.7" top="0.75" bottom="0.75" header="0.3" footer="0.3"/>
  <pageSetup paperSize="9" scale="4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4</xdr:col>
                    <xdr:colOff>38100</xdr:colOff>
                    <xdr:row>42</xdr:row>
                    <xdr:rowOff>76200</xdr:rowOff>
                  </from>
                  <to>
                    <xdr:col>4</xdr:col>
                    <xdr:colOff>274320</xdr:colOff>
                    <xdr:row>43</xdr:row>
                    <xdr:rowOff>121920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4</xdr:col>
                    <xdr:colOff>38100</xdr:colOff>
                    <xdr:row>43</xdr:row>
                    <xdr:rowOff>76200</xdr:rowOff>
                  </from>
                  <to>
                    <xdr:col>4</xdr:col>
                    <xdr:colOff>274320</xdr:colOff>
                    <xdr:row>44</xdr:row>
                    <xdr:rowOff>121920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4</xdr:col>
                    <xdr:colOff>38100</xdr:colOff>
                    <xdr:row>45</xdr:row>
                    <xdr:rowOff>76200</xdr:rowOff>
                  </from>
                  <to>
                    <xdr:col>4</xdr:col>
                    <xdr:colOff>274320</xdr:colOff>
                    <xdr:row>46</xdr:row>
                    <xdr:rowOff>121920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4</xdr:col>
                    <xdr:colOff>38100</xdr:colOff>
                    <xdr:row>46</xdr:row>
                    <xdr:rowOff>76200</xdr:rowOff>
                  </from>
                  <to>
                    <xdr:col>4</xdr:col>
                    <xdr:colOff>274320</xdr:colOff>
                    <xdr:row>47</xdr:row>
                    <xdr:rowOff>121920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4</xdr:col>
                    <xdr:colOff>38100</xdr:colOff>
                    <xdr:row>48</xdr:row>
                    <xdr:rowOff>76200</xdr:rowOff>
                  </from>
                  <to>
                    <xdr:col>4</xdr:col>
                    <xdr:colOff>274320</xdr:colOff>
                    <xdr:row>49</xdr:row>
                    <xdr:rowOff>121920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4</xdr:col>
                    <xdr:colOff>38100</xdr:colOff>
                    <xdr:row>49</xdr:row>
                    <xdr:rowOff>76200</xdr:rowOff>
                  </from>
                  <to>
                    <xdr:col>4</xdr:col>
                    <xdr:colOff>274320</xdr:colOff>
                    <xdr:row>50</xdr:row>
                    <xdr:rowOff>121920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44"/>
  <sheetViews>
    <sheetView view="pageBreakPreview" zoomScaleNormal="100" zoomScaleSheetLayoutView="100" workbookViewId="0">
      <selection activeCell="F41" sqref="F41:I41"/>
    </sheetView>
  </sheetViews>
  <sheetFormatPr defaultColWidth="8.09765625" defaultRowHeight="13.2"/>
  <cols>
    <col min="1" max="1" width="7.19921875" style="2" customWidth="1"/>
    <col min="2" max="3" width="8.8984375" style="2" customWidth="1"/>
    <col min="4" max="4" width="8.09765625" style="2" customWidth="1"/>
    <col min="5" max="5" width="6.19921875" style="2" customWidth="1"/>
    <col min="6" max="8" width="10.796875" style="2" customWidth="1"/>
    <col min="9" max="9" width="9.19921875" style="2" customWidth="1"/>
    <col min="10" max="10" width="17.296875" style="2" customWidth="1"/>
    <col min="11" max="11" width="9.09765625" style="2" customWidth="1"/>
    <col min="12" max="12" width="20.69921875" style="2" customWidth="1"/>
    <col min="13" max="13" width="9.796875" style="2" customWidth="1"/>
    <col min="14" max="14" width="20.69921875" style="2" customWidth="1"/>
    <col min="15" max="15" width="9.796875" style="3" customWidth="1"/>
    <col min="16" max="16" width="11.3984375" style="2" hidden="1" customWidth="1"/>
    <col min="17" max="18" width="8.19921875" style="2" hidden="1" customWidth="1"/>
    <col min="19" max="19" width="16.3984375" style="2" hidden="1" customWidth="1"/>
    <col min="20" max="21" width="8.19921875" style="2" hidden="1" customWidth="1"/>
    <col min="22" max="16384" width="8.09765625" style="2"/>
  </cols>
  <sheetData>
    <row r="1" spans="1:20" ht="19.5" customHeight="1" thickBot="1">
      <c r="A1" s="1" t="s">
        <v>118</v>
      </c>
    </row>
    <row r="2" spans="1:20" ht="19.5" customHeight="1" thickBot="1">
      <c r="A2" s="1"/>
      <c r="L2" s="347" t="s">
        <v>95</v>
      </c>
      <c r="M2" s="348"/>
      <c r="N2" s="349"/>
      <c r="O2" s="350"/>
      <c r="Q2" s="3"/>
      <c r="S2" s="26"/>
    </row>
    <row r="3" spans="1:20" ht="21.75" customHeight="1" thickBot="1">
      <c r="L3" s="351" t="s">
        <v>79</v>
      </c>
      <c r="M3" s="352"/>
      <c r="N3" s="353"/>
      <c r="O3" s="354"/>
      <c r="Q3" s="3" t="s">
        <v>80</v>
      </c>
      <c r="R3" s="9" t="s">
        <v>78</v>
      </c>
      <c r="S3" s="27" t="s">
        <v>13</v>
      </c>
    </row>
    <row r="4" spans="1:20" ht="16.5" customHeight="1" thickBot="1">
      <c r="A4" s="2" t="s">
        <v>116</v>
      </c>
      <c r="L4" s="355" t="s">
        <v>14</v>
      </c>
      <c r="M4" s="356"/>
      <c r="N4" s="357"/>
      <c r="O4" s="358"/>
      <c r="Q4" s="28">
        <v>1</v>
      </c>
      <c r="S4" s="338">
        <v>1</v>
      </c>
      <c r="T4" s="29">
        <v>0.1</v>
      </c>
    </row>
    <row r="5" spans="1:20" ht="5.25" customHeight="1" thickBot="1">
      <c r="A5" s="11"/>
      <c r="B5" s="11"/>
      <c r="C5" s="11"/>
      <c r="L5" s="114"/>
      <c r="M5" s="96"/>
      <c r="N5" s="359"/>
      <c r="O5" s="360"/>
      <c r="Q5" s="340">
        <v>0.23</v>
      </c>
      <c r="S5" s="339"/>
    </row>
    <row r="6" spans="1:20" ht="27.75" customHeight="1" thickBot="1">
      <c r="A6" s="341" t="s">
        <v>15</v>
      </c>
      <c r="B6" s="342"/>
      <c r="C6" s="342"/>
      <c r="D6" s="342"/>
      <c r="E6" s="342"/>
      <c r="F6" s="342"/>
      <c r="G6" s="342" t="s">
        <v>1</v>
      </c>
      <c r="H6" s="342"/>
      <c r="I6" s="343" t="s">
        <v>16</v>
      </c>
      <c r="J6" s="344"/>
      <c r="K6" s="345"/>
      <c r="L6" s="342" t="s">
        <v>82</v>
      </c>
      <c r="M6" s="342"/>
      <c r="N6" s="342" t="s">
        <v>17</v>
      </c>
      <c r="O6" s="346"/>
      <c r="Q6" s="340"/>
      <c r="S6" s="26"/>
    </row>
    <row r="7" spans="1:20" ht="32.25" customHeight="1">
      <c r="A7" s="300" t="s">
        <v>18</v>
      </c>
      <c r="B7" s="333" t="s">
        <v>19</v>
      </c>
      <c r="C7" s="334" t="s">
        <v>2</v>
      </c>
      <c r="D7" s="309" t="s">
        <v>20</v>
      </c>
      <c r="E7" s="309"/>
      <c r="F7" s="309"/>
      <c r="G7" s="34"/>
      <c r="H7" s="31" t="s">
        <v>5</v>
      </c>
      <c r="I7" s="31" t="s">
        <v>4</v>
      </c>
      <c r="J7" s="32">
        <f>Q7*S4</f>
        <v>168000</v>
      </c>
      <c r="K7" s="33" t="s">
        <v>21</v>
      </c>
      <c r="L7" s="35">
        <f>G7*J7</f>
        <v>0</v>
      </c>
      <c r="M7" s="36" t="s">
        <v>12</v>
      </c>
      <c r="N7" s="108"/>
      <c r="O7" s="36" t="s">
        <v>12</v>
      </c>
      <c r="Q7" s="4">
        <v>168000</v>
      </c>
      <c r="S7" s="37">
        <f t="shared" ref="S7:S17" si="0">J7*L7</f>
        <v>0</v>
      </c>
    </row>
    <row r="8" spans="1:20" ht="32.25" customHeight="1">
      <c r="A8" s="301"/>
      <c r="B8" s="316"/>
      <c r="C8" s="286"/>
      <c r="D8" s="312"/>
      <c r="E8" s="312"/>
      <c r="F8" s="312"/>
      <c r="G8" s="41"/>
      <c r="H8" s="38" t="s">
        <v>5</v>
      </c>
      <c r="I8" s="38" t="s">
        <v>7</v>
      </c>
      <c r="J8" s="39">
        <f>Q8*S4</f>
        <v>128000</v>
      </c>
      <c r="K8" s="40" t="s">
        <v>21</v>
      </c>
      <c r="L8" s="42">
        <f>G8*J8</f>
        <v>0</v>
      </c>
      <c r="M8" s="43" t="s">
        <v>12</v>
      </c>
      <c r="N8" s="109"/>
      <c r="O8" s="43" t="s">
        <v>12</v>
      </c>
      <c r="Q8" s="5">
        <v>128000</v>
      </c>
      <c r="S8" s="37">
        <f t="shared" si="0"/>
        <v>0</v>
      </c>
    </row>
    <row r="9" spans="1:20" ht="32.25" customHeight="1">
      <c r="A9" s="301"/>
      <c r="B9" s="316"/>
      <c r="C9" s="286"/>
      <c r="D9" s="312"/>
      <c r="E9" s="312"/>
      <c r="F9" s="312"/>
      <c r="G9" s="44"/>
      <c r="H9" s="136" t="s">
        <v>5</v>
      </c>
      <c r="I9" s="136" t="s">
        <v>8</v>
      </c>
      <c r="J9" s="18">
        <f>Q9*S4</f>
        <v>112000</v>
      </c>
      <c r="K9" s="135" t="s">
        <v>21</v>
      </c>
      <c r="L9" s="42">
        <f t="shared" ref="L9:L22" si="1">G9*J9</f>
        <v>0</v>
      </c>
      <c r="M9" s="43" t="s">
        <v>12</v>
      </c>
      <c r="N9" s="109"/>
      <c r="O9" s="43" t="s">
        <v>12</v>
      </c>
      <c r="Q9" s="6">
        <v>112000</v>
      </c>
      <c r="S9" s="37">
        <f t="shared" si="0"/>
        <v>0</v>
      </c>
    </row>
    <row r="10" spans="1:20" ht="32.25" customHeight="1">
      <c r="A10" s="301"/>
      <c r="B10" s="316"/>
      <c r="C10" s="286"/>
      <c r="D10" s="312" t="s">
        <v>22</v>
      </c>
      <c r="E10" s="312"/>
      <c r="F10" s="312"/>
      <c r="G10" s="48"/>
      <c r="H10" s="45" t="s">
        <v>5</v>
      </c>
      <c r="I10" s="45" t="s">
        <v>4</v>
      </c>
      <c r="J10" s="46">
        <f>Q10*S4</f>
        <v>168000</v>
      </c>
      <c r="K10" s="47" t="s">
        <v>21</v>
      </c>
      <c r="L10" s="42">
        <f t="shared" si="1"/>
        <v>0</v>
      </c>
      <c r="M10" s="43" t="s">
        <v>12</v>
      </c>
      <c r="N10" s="109"/>
      <c r="O10" s="43" t="s">
        <v>12</v>
      </c>
      <c r="Q10" s="4">
        <v>168000</v>
      </c>
      <c r="S10" s="37">
        <f t="shared" si="0"/>
        <v>0</v>
      </c>
    </row>
    <row r="11" spans="1:20" ht="32.25" customHeight="1">
      <c r="A11" s="301"/>
      <c r="B11" s="316"/>
      <c r="C11" s="286"/>
      <c r="D11" s="312"/>
      <c r="E11" s="312"/>
      <c r="F11" s="312"/>
      <c r="G11" s="41"/>
      <c r="H11" s="38" t="s">
        <v>5</v>
      </c>
      <c r="I11" s="38" t="s">
        <v>7</v>
      </c>
      <c r="J11" s="39">
        <f>Q11*S4</f>
        <v>128000</v>
      </c>
      <c r="K11" s="40" t="s">
        <v>21</v>
      </c>
      <c r="L11" s="42">
        <f t="shared" si="1"/>
        <v>0</v>
      </c>
      <c r="M11" s="43" t="s">
        <v>12</v>
      </c>
      <c r="N11" s="109"/>
      <c r="O11" s="43" t="s">
        <v>12</v>
      </c>
      <c r="Q11" s="5">
        <v>128000</v>
      </c>
      <c r="S11" s="37">
        <f t="shared" si="0"/>
        <v>0</v>
      </c>
    </row>
    <row r="12" spans="1:20" ht="32.25" customHeight="1">
      <c r="A12" s="301"/>
      <c r="B12" s="316"/>
      <c r="C12" s="286"/>
      <c r="D12" s="312"/>
      <c r="E12" s="312"/>
      <c r="F12" s="312"/>
      <c r="G12" s="44"/>
      <c r="H12" s="136" t="s">
        <v>5</v>
      </c>
      <c r="I12" s="136" t="s">
        <v>23</v>
      </c>
      <c r="J12" s="18">
        <f>Q12*S4</f>
        <v>112000</v>
      </c>
      <c r="K12" s="135" t="s">
        <v>21</v>
      </c>
      <c r="L12" s="42">
        <f t="shared" si="1"/>
        <v>0</v>
      </c>
      <c r="M12" s="43" t="s">
        <v>12</v>
      </c>
      <c r="N12" s="109"/>
      <c r="O12" s="43" t="s">
        <v>12</v>
      </c>
      <c r="Q12" s="6">
        <v>112000</v>
      </c>
      <c r="S12" s="37">
        <f t="shared" si="0"/>
        <v>0</v>
      </c>
    </row>
    <row r="13" spans="1:20" ht="32.25" customHeight="1">
      <c r="A13" s="301"/>
      <c r="B13" s="316"/>
      <c r="C13" s="286"/>
      <c r="D13" s="312" t="s">
        <v>3</v>
      </c>
      <c r="E13" s="312"/>
      <c r="F13" s="312"/>
      <c r="G13" s="48"/>
      <c r="H13" s="45" t="s">
        <v>9</v>
      </c>
      <c r="I13" s="45" t="s">
        <v>4</v>
      </c>
      <c r="J13" s="46">
        <f>Q13*S4</f>
        <v>64000</v>
      </c>
      <c r="K13" s="47" t="s">
        <v>24</v>
      </c>
      <c r="L13" s="42">
        <f t="shared" si="1"/>
        <v>0</v>
      </c>
      <c r="M13" s="43" t="s">
        <v>12</v>
      </c>
      <c r="N13" s="109"/>
      <c r="O13" s="43" t="s">
        <v>12</v>
      </c>
      <c r="Q13" s="4">
        <v>64000</v>
      </c>
      <c r="S13" s="37">
        <f t="shared" si="0"/>
        <v>0</v>
      </c>
    </row>
    <row r="14" spans="1:20" ht="32.25" customHeight="1">
      <c r="A14" s="301"/>
      <c r="B14" s="316"/>
      <c r="C14" s="286"/>
      <c r="D14" s="312"/>
      <c r="E14" s="312"/>
      <c r="F14" s="312"/>
      <c r="G14" s="41"/>
      <c r="H14" s="38" t="s">
        <v>9</v>
      </c>
      <c r="I14" s="38" t="s">
        <v>7</v>
      </c>
      <c r="J14" s="39">
        <f>Q14*S4</f>
        <v>48000</v>
      </c>
      <c r="K14" s="40" t="s">
        <v>24</v>
      </c>
      <c r="L14" s="42">
        <f t="shared" si="1"/>
        <v>0</v>
      </c>
      <c r="M14" s="43" t="s">
        <v>12</v>
      </c>
      <c r="N14" s="109"/>
      <c r="O14" s="43" t="s">
        <v>12</v>
      </c>
      <c r="Q14" s="5">
        <v>48000</v>
      </c>
      <c r="S14" s="37">
        <f t="shared" si="0"/>
        <v>0</v>
      </c>
    </row>
    <row r="15" spans="1:20" ht="32.25" customHeight="1">
      <c r="A15" s="301"/>
      <c r="B15" s="316"/>
      <c r="C15" s="286"/>
      <c r="D15" s="312"/>
      <c r="E15" s="312"/>
      <c r="F15" s="312"/>
      <c r="G15" s="44"/>
      <c r="H15" s="136" t="s">
        <v>9</v>
      </c>
      <c r="I15" s="136" t="s">
        <v>8</v>
      </c>
      <c r="J15" s="18">
        <f>Q15*S4</f>
        <v>16000</v>
      </c>
      <c r="K15" s="135" t="s">
        <v>24</v>
      </c>
      <c r="L15" s="42">
        <f t="shared" si="1"/>
        <v>0</v>
      </c>
      <c r="M15" s="43" t="s">
        <v>12</v>
      </c>
      <c r="N15" s="109"/>
      <c r="O15" s="43" t="s">
        <v>12</v>
      </c>
      <c r="Q15" s="6">
        <v>16000</v>
      </c>
      <c r="S15" s="37">
        <f t="shared" si="0"/>
        <v>0</v>
      </c>
    </row>
    <row r="16" spans="1:20" ht="32.25" customHeight="1">
      <c r="A16" s="301"/>
      <c r="B16" s="316"/>
      <c r="C16" s="316" t="s">
        <v>10</v>
      </c>
      <c r="D16" s="312" t="s">
        <v>11</v>
      </c>
      <c r="E16" s="312"/>
      <c r="F16" s="312"/>
      <c r="G16" s="48"/>
      <c r="H16" s="45" t="s">
        <v>5</v>
      </c>
      <c r="I16" s="45" t="s">
        <v>4</v>
      </c>
      <c r="J16" s="46">
        <f>Q16*S4</f>
        <v>256000</v>
      </c>
      <c r="K16" s="47" t="s">
        <v>21</v>
      </c>
      <c r="L16" s="42">
        <f t="shared" si="1"/>
        <v>0</v>
      </c>
      <c r="M16" s="43" t="s">
        <v>12</v>
      </c>
      <c r="N16" s="109"/>
      <c r="O16" s="43" t="s">
        <v>12</v>
      </c>
      <c r="Q16" s="4">
        <v>256000</v>
      </c>
      <c r="S16" s="37">
        <f t="shared" si="0"/>
        <v>0</v>
      </c>
    </row>
    <row r="17" spans="1:21" ht="32.25" customHeight="1">
      <c r="A17" s="301"/>
      <c r="B17" s="316"/>
      <c r="C17" s="316"/>
      <c r="D17" s="312"/>
      <c r="E17" s="312"/>
      <c r="F17" s="312"/>
      <c r="G17" s="44"/>
      <c r="H17" s="136" t="s">
        <v>5</v>
      </c>
      <c r="I17" s="136" t="s">
        <v>8</v>
      </c>
      <c r="J17" s="18">
        <f>Q17*S4</f>
        <v>224000</v>
      </c>
      <c r="K17" s="135" t="s">
        <v>21</v>
      </c>
      <c r="L17" s="42">
        <f t="shared" si="1"/>
        <v>0</v>
      </c>
      <c r="M17" s="43" t="s">
        <v>12</v>
      </c>
      <c r="N17" s="109"/>
      <c r="O17" s="43" t="s">
        <v>12</v>
      </c>
      <c r="Q17" s="6">
        <v>224000</v>
      </c>
      <c r="S17" s="37">
        <f t="shared" si="0"/>
        <v>0</v>
      </c>
    </row>
    <row r="18" spans="1:21" ht="32.25" customHeight="1">
      <c r="A18" s="301"/>
      <c r="B18" s="269" t="s">
        <v>81</v>
      </c>
      <c r="C18" s="331"/>
      <c r="D18" s="269" t="s">
        <v>25</v>
      </c>
      <c r="E18" s="331"/>
      <c r="F18" s="45" t="s">
        <v>26</v>
      </c>
      <c r="G18" s="50"/>
      <c r="H18" s="45" t="s">
        <v>28</v>
      </c>
      <c r="I18" s="293">
        <f>IF(L$3="一戸建ての住宅",Q$18,R$18)*S4</f>
        <v>480000</v>
      </c>
      <c r="J18" s="294"/>
      <c r="K18" s="49" t="s">
        <v>27</v>
      </c>
      <c r="L18" s="42">
        <f t="shared" si="1"/>
        <v>0</v>
      </c>
      <c r="M18" s="43" t="s">
        <v>12</v>
      </c>
      <c r="N18" s="109"/>
      <c r="O18" s="43" t="s">
        <v>12</v>
      </c>
      <c r="P18" s="2" t="s">
        <v>29</v>
      </c>
      <c r="Q18" s="4">
        <v>136000</v>
      </c>
      <c r="R18" s="51">
        <v>480000</v>
      </c>
      <c r="S18" s="37">
        <f t="shared" ref="S18:S23" si="2">I18*L18</f>
        <v>0</v>
      </c>
    </row>
    <row r="19" spans="1:21" ht="32.25" customHeight="1">
      <c r="A19" s="301"/>
      <c r="B19" s="270"/>
      <c r="C19" s="335"/>
      <c r="D19" s="258"/>
      <c r="E19" s="332"/>
      <c r="F19" s="136" t="s">
        <v>30</v>
      </c>
      <c r="G19" s="53"/>
      <c r="H19" s="136" t="s">
        <v>28</v>
      </c>
      <c r="I19" s="329">
        <f>IF(L3="一戸建ての住宅",Q19,R19)*S4</f>
        <v>741000</v>
      </c>
      <c r="J19" s="330"/>
      <c r="K19" s="52" t="s">
        <v>27</v>
      </c>
      <c r="L19" s="42">
        <f t="shared" si="1"/>
        <v>0</v>
      </c>
      <c r="M19" s="43" t="s">
        <v>12</v>
      </c>
      <c r="N19" s="109"/>
      <c r="O19" s="43" t="s">
        <v>12</v>
      </c>
      <c r="Q19" s="5">
        <v>204000</v>
      </c>
      <c r="R19" s="54">
        <v>741000</v>
      </c>
      <c r="S19" s="37">
        <f t="shared" si="2"/>
        <v>0</v>
      </c>
    </row>
    <row r="20" spans="1:21" ht="32.25" customHeight="1">
      <c r="A20" s="301"/>
      <c r="B20" s="270"/>
      <c r="C20" s="335"/>
      <c r="D20" s="269" t="s">
        <v>31</v>
      </c>
      <c r="E20" s="331"/>
      <c r="F20" s="45" t="s">
        <v>26</v>
      </c>
      <c r="G20" s="50"/>
      <c r="H20" s="45" t="s">
        <v>28</v>
      </c>
      <c r="I20" s="293">
        <f>IF(L3="一戸建ての住宅",Q20,R20)*S4</f>
        <v>72000</v>
      </c>
      <c r="J20" s="294"/>
      <c r="K20" s="49" t="s">
        <v>27</v>
      </c>
      <c r="L20" s="42">
        <f t="shared" si="1"/>
        <v>0</v>
      </c>
      <c r="M20" s="43" t="s">
        <v>12</v>
      </c>
      <c r="N20" s="109"/>
      <c r="O20" s="43" t="s">
        <v>12</v>
      </c>
      <c r="Q20" s="5">
        <v>48000</v>
      </c>
      <c r="R20" s="54">
        <v>72000</v>
      </c>
      <c r="S20" s="37">
        <f t="shared" si="2"/>
        <v>0</v>
      </c>
    </row>
    <row r="21" spans="1:21" ht="32.25" customHeight="1">
      <c r="A21" s="301"/>
      <c r="B21" s="270"/>
      <c r="C21" s="335"/>
      <c r="D21" s="258"/>
      <c r="E21" s="332"/>
      <c r="F21" s="136" t="s">
        <v>30</v>
      </c>
      <c r="G21" s="56"/>
      <c r="H21" s="136" t="s">
        <v>28</v>
      </c>
      <c r="I21" s="329">
        <f>IF(L3="一戸建ての住宅",Q21,R21)*S4</f>
        <v>115000</v>
      </c>
      <c r="J21" s="330"/>
      <c r="K21" s="55" t="s">
        <v>27</v>
      </c>
      <c r="L21" s="42">
        <f t="shared" si="1"/>
        <v>0</v>
      </c>
      <c r="M21" s="43" t="s">
        <v>12</v>
      </c>
      <c r="N21" s="109"/>
      <c r="O21" s="43" t="s">
        <v>12</v>
      </c>
      <c r="Q21" s="5">
        <v>82000</v>
      </c>
      <c r="R21" s="54">
        <v>115000</v>
      </c>
      <c r="S21" s="37">
        <f t="shared" si="2"/>
        <v>0</v>
      </c>
    </row>
    <row r="22" spans="1:21" ht="32.25" customHeight="1">
      <c r="A22" s="301"/>
      <c r="B22" s="270"/>
      <c r="C22" s="335"/>
      <c r="D22" s="269" t="s">
        <v>32</v>
      </c>
      <c r="E22" s="331"/>
      <c r="F22" s="45" t="s">
        <v>26</v>
      </c>
      <c r="G22" s="50"/>
      <c r="H22" s="45" t="s">
        <v>28</v>
      </c>
      <c r="I22" s="293">
        <f>IF(L3="一戸建ての住宅",Q22,R22)*S4</f>
        <v>195000</v>
      </c>
      <c r="J22" s="294"/>
      <c r="K22" s="49" t="s">
        <v>27</v>
      </c>
      <c r="L22" s="42">
        <f t="shared" si="1"/>
        <v>0</v>
      </c>
      <c r="M22" s="43" t="s">
        <v>12</v>
      </c>
      <c r="N22" s="109"/>
      <c r="O22" s="43" t="s">
        <v>12</v>
      </c>
      <c r="Q22" s="5">
        <v>162600</v>
      </c>
      <c r="R22" s="54">
        <v>195000</v>
      </c>
      <c r="S22" s="37">
        <f t="shared" si="2"/>
        <v>0</v>
      </c>
    </row>
    <row r="23" spans="1:21" ht="32.25" customHeight="1" thickBot="1">
      <c r="A23" s="301"/>
      <c r="B23" s="336"/>
      <c r="C23" s="337"/>
      <c r="D23" s="336"/>
      <c r="E23" s="337"/>
      <c r="F23" s="57" t="s">
        <v>30</v>
      </c>
      <c r="G23" s="59"/>
      <c r="H23" s="57" t="s">
        <v>28</v>
      </c>
      <c r="I23" s="295">
        <f>IF(L3="一戸建ての住宅",Q23,R23)*S4</f>
        <v>325000</v>
      </c>
      <c r="J23" s="296"/>
      <c r="K23" s="58" t="s">
        <v>27</v>
      </c>
      <c r="L23" s="60">
        <f>G23*I23</f>
        <v>0</v>
      </c>
      <c r="M23" s="61" t="s">
        <v>12</v>
      </c>
      <c r="N23" s="110"/>
      <c r="O23" s="61" t="s">
        <v>12</v>
      </c>
      <c r="Q23" s="6">
        <v>244000</v>
      </c>
      <c r="R23" s="62">
        <v>325000</v>
      </c>
      <c r="S23" s="37">
        <f t="shared" si="2"/>
        <v>0</v>
      </c>
    </row>
    <row r="24" spans="1:21" ht="34.5" customHeight="1" thickTop="1" thickBot="1">
      <c r="A24" s="301"/>
      <c r="B24" s="297" t="s">
        <v>83</v>
      </c>
      <c r="C24" s="298"/>
      <c r="D24" s="298"/>
      <c r="E24" s="298"/>
      <c r="F24" s="298"/>
      <c r="G24" s="298"/>
      <c r="H24" s="298"/>
      <c r="I24" s="298"/>
      <c r="J24" s="298"/>
      <c r="K24" s="299"/>
      <c r="L24" s="63">
        <f>SUM(L7:L23)</f>
        <v>0</v>
      </c>
      <c r="M24" s="64" t="s">
        <v>12</v>
      </c>
      <c r="N24" s="63">
        <f>SUM(N7:N23)</f>
        <v>0</v>
      </c>
      <c r="O24" s="64" t="s">
        <v>12</v>
      </c>
      <c r="Q24" s="5"/>
      <c r="R24" s="11"/>
      <c r="S24" s="37"/>
    </row>
    <row r="25" spans="1:21" ht="33.75" customHeight="1">
      <c r="A25" s="300" t="s">
        <v>33</v>
      </c>
      <c r="B25" s="303" t="s">
        <v>34</v>
      </c>
      <c r="C25" s="304"/>
      <c r="D25" s="309" t="s">
        <v>35</v>
      </c>
      <c r="E25" s="309"/>
      <c r="F25" s="309"/>
      <c r="G25" s="97"/>
      <c r="H25" s="99" t="s">
        <v>84</v>
      </c>
      <c r="I25" s="310">
        <f>Q25*S4</f>
        <v>452000</v>
      </c>
      <c r="J25" s="311"/>
      <c r="K25" s="65" t="s">
        <v>36</v>
      </c>
      <c r="L25" s="102">
        <f>G25*I25</f>
        <v>0</v>
      </c>
      <c r="M25" s="130" t="s">
        <v>37</v>
      </c>
      <c r="N25" s="107"/>
      <c r="O25" s="67" t="s">
        <v>12</v>
      </c>
      <c r="Q25" s="4">
        <v>452000</v>
      </c>
      <c r="S25" s="37">
        <f t="shared" ref="S25:S30" si="3">I25*L25</f>
        <v>0</v>
      </c>
      <c r="T25" s="2">
        <v>0</v>
      </c>
      <c r="U25" s="2">
        <v>1</v>
      </c>
    </row>
    <row r="26" spans="1:21" ht="33.75" customHeight="1">
      <c r="A26" s="301"/>
      <c r="B26" s="305"/>
      <c r="C26" s="306"/>
      <c r="D26" s="312" t="s">
        <v>38</v>
      </c>
      <c r="E26" s="312"/>
      <c r="F26" s="312"/>
      <c r="G26" s="98"/>
      <c r="H26" s="100" t="s">
        <v>84</v>
      </c>
      <c r="I26" s="313">
        <f>Q26*S4</f>
        <v>349000</v>
      </c>
      <c r="J26" s="314"/>
      <c r="K26" s="19" t="s">
        <v>39</v>
      </c>
      <c r="L26" s="103">
        <f>G26*I26</f>
        <v>0</v>
      </c>
      <c r="M26" s="131" t="s">
        <v>37</v>
      </c>
      <c r="N26" s="105"/>
      <c r="O26" s="69" t="s">
        <v>12</v>
      </c>
      <c r="Q26" s="5">
        <v>349000</v>
      </c>
      <c r="S26" s="37">
        <f t="shared" si="3"/>
        <v>0</v>
      </c>
    </row>
    <row r="27" spans="1:21" ht="29.25" customHeight="1">
      <c r="A27" s="301"/>
      <c r="B27" s="305"/>
      <c r="C27" s="306"/>
      <c r="D27" s="262" t="s">
        <v>40</v>
      </c>
      <c r="E27" s="263"/>
      <c r="F27" s="264"/>
      <c r="G27" s="315"/>
      <c r="H27" s="316" t="s">
        <v>84</v>
      </c>
      <c r="I27" s="317">
        <f>Q27*S4</f>
        <v>243000</v>
      </c>
      <c r="J27" s="318"/>
      <c r="K27" s="323" t="s">
        <v>41</v>
      </c>
      <c r="L27" s="282">
        <f>G27*I27</f>
        <v>0</v>
      </c>
      <c r="M27" s="285" t="s">
        <v>37</v>
      </c>
      <c r="N27" s="288"/>
      <c r="O27" s="291" t="s">
        <v>12</v>
      </c>
      <c r="Q27" s="277">
        <v>243000</v>
      </c>
      <c r="S27" s="37">
        <f t="shared" si="3"/>
        <v>0</v>
      </c>
    </row>
    <row r="28" spans="1:21" ht="21" customHeight="1">
      <c r="A28" s="301"/>
      <c r="B28" s="305"/>
      <c r="C28" s="306"/>
      <c r="D28" s="262"/>
      <c r="E28" s="263"/>
      <c r="F28" s="264"/>
      <c r="G28" s="315"/>
      <c r="H28" s="316"/>
      <c r="I28" s="319"/>
      <c r="J28" s="320"/>
      <c r="K28" s="324"/>
      <c r="L28" s="283"/>
      <c r="M28" s="286"/>
      <c r="N28" s="289"/>
      <c r="O28" s="291"/>
      <c r="Q28" s="277"/>
      <c r="S28" s="37">
        <f t="shared" si="3"/>
        <v>0</v>
      </c>
    </row>
    <row r="29" spans="1:21" ht="30" customHeight="1">
      <c r="A29" s="301"/>
      <c r="B29" s="305"/>
      <c r="C29" s="306"/>
      <c r="D29" s="262"/>
      <c r="E29" s="263"/>
      <c r="F29" s="264"/>
      <c r="G29" s="315"/>
      <c r="H29" s="316"/>
      <c r="I29" s="321"/>
      <c r="J29" s="322"/>
      <c r="K29" s="325"/>
      <c r="L29" s="284"/>
      <c r="M29" s="287"/>
      <c r="N29" s="290"/>
      <c r="O29" s="292"/>
      <c r="Q29" s="277"/>
      <c r="S29" s="37">
        <f t="shared" si="3"/>
        <v>0</v>
      </c>
    </row>
    <row r="30" spans="1:21" ht="33.75" customHeight="1" thickBot="1">
      <c r="A30" s="301"/>
      <c r="B30" s="307"/>
      <c r="C30" s="308"/>
      <c r="D30" s="274" t="s">
        <v>42</v>
      </c>
      <c r="E30" s="275"/>
      <c r="F30" s="276"/>
      <c r="G30" s="116"/>
      <c r="H30" s="71" t="s">
        <v>84</v>
      </c>
      <c r="I30" s="278">
        <f>Q30*S4</f>
        <v>53000</v>
      </c>
      <c r="J30" s="279"/>
      <c r="K30" s="70" t="s">
        <v>43</v>
      </c>
      <c r="L30" s="104">
        <f>G30*I30</f>
        <v>0</v>
      </c>
      <c r="M30" s="71" t="s">
        <v>44</v>
      </c>
      <c r="N30" s="106"/>
      <c r="O30" s="73" t="s">
        <v>12</v>
      </c>
      <c r="Q30" s="6">
        <v>53000</v>
      </c>
      <c r="S30" s="37">
        <f t="shared" si="3"/>
        <v>0</v>
      </c>
    </row>
    <row r="31" spans="1:21" ht="34.5" customHeight="1" thickTop="1" thickBot="1">
      <c r="A31" s="301"/>
      <c r="B31" s="252" t="s">
        <v>85</v>
      </c>
      <c r="C31" s="253"/>
      <c r="D31" s="253"/>
      <c r="E31" s="253"/>
      <c r="F31" s="253"/>
      <c r="G31" s="253"/>
      <c r="H31" s="253"/>
      <c r="I31" s="280"/>
      <c r="J31" s="280"/>
      <c r="K31" s="281"/>
      <c r="L31" s="112">
        <f>SUM(L25:L30)</f>
        <v>0</v>
      </c>
      <c r="M31" s="113" t="s">
        <v>12</v>
      </c>
      <c r="N31" s="63">
        <f>SUM(N25:N30)</f>
        <v>0</v>
      </c>
      <c r="O31" s="64" t="s">
        <v>12</v>
      </c>
      <c r="Q31" s="5"/>
      <c r="R31" s="11"/>
      <c r="S31" s="37"/>
      <c r="T31" s="74" t="s">
        <v>45</v>
      </c>
    </row>
    <row r="32" spans="1:21" ht="32.25" customHeight="1">
      <c r="A32" s="301"/>
      <c r="B32" s="303" t="s">
        <v>46</v>
      </c>
      <c r="C32" s="304"/>
      <c r="D32" s="326" t="s">
        <v>47</v>
      </c>
      <c r="E32" s="327"/>
      <c r="F32" s="328"/>
      <c r="G32" s="97"/>
      <c r="H32" s="99" t="s">
        <v>86</v>
      </c>
      <c r="I32" s="271" t="s">
        <v>48</v>
      </c>
      <c r="J32" s="271"/>
      <c r="K32" s="271"/>
      <c r="L32" s="271"/>
      <c r="M32" s="271"/>
      <c r="N32" s="105"/>
      <c r="O32" s="75" t="s">
        <v>12</v>
      </c>
      <c r="Q32" s="76">
        <v>130000</v>
      </c>
      <c r="S32" s="37" t="e">
        <f>I32*L32</f>
        <v>#VALUE!</v>
      </c>
      <c r="T32" s="74" t="e">
        <f>IF(N32&gt;S32,S32,N32)</f>
        <v>#VALUE!</v>
      </c>
    </row>
    <row r="33" spans="1:22" ht="32.25" customHeight="1">
      <c r="A33" s="301"/>
      <c r="B33" s="305"/>
      <c r="C33" s="306"/>
      <c r="D33" s="262" t="s">
        <v>62</v>
      </c>
      <c r="E33" s="263"/>
      <c r="F33" s="264"/>
      <c r="G33" s="98"/>
      <c r="H33" s="100" t="s">
        <v>86</v>
      </c>
      <c r="I33" s="272"/>
      <c r="J33" s="272"/>
      <c r="K33" s="272"/>
      <c r="L33" s="272"/>
      <c r="M33" s="272"/>
      <c r="N33" s="105"/>
      <c r="O33" s="75" t="s">
        <v>12</v>
      </c>
      <c r="Q33" s="77"/>
      <c r="S33" s="37"/>
      <c r="T33" s="74"/>
    </row>
    <row r="34" spans="1:22" ht="32.25" customHeight="1" thickBot="1">
      <c r="A34" s="301"/>
      <c r="B34" s="307"/>
      <c r="C34" s="308"/>
      <c r="D34" s="274" t="s">
        <v>63</v>
      </c>
      <c r="E34" s="275"/>
      <c r="F34" s="276"/>
      <c r="G34" s="117"/>
      <c r="H34" s="118" t="s">
        <v>86</v>
      </c>
      <c r="I34" s="273"/>
      <c r="J34" s="273"/>
      <c r="K34" s="273"/>
      <c r="L34" s="273"/>
      <c r="M34" s="273"/>
      <c r="N34" s="106"/>
      <c r="O34" s="73" t="s">
        <v>12</v>
      </c>
      <c r="Q34" s="77"/>
      <c r="S34" s="37"/>
      <c r="T34" s="74"/>
    </row>
    <row r="35" spans="1:22" ht="34.5" customHeight="1" thickTop="1" thickBot="1">
      <c r="A35" s="302"/>
      <c r="B35" s="252" t="s">
        <v>87</v>
      </c>
      <c r="C35" s="253"/>
      <c r="D35" s="253"/>
      <c r="E35" s="253"/>
      <c r="F35" s="253"/>
      <c r="G35" s="253"/>
      <c r="H35" s="253"/>
      <c r="I35" s="253"/>
      <c r="J35" s="253"/>
      <c r="K35" s="253"/>
      <c r="L35" s="253"/>
      <c r="M35" s="254"/>
      <c r="N35" s="63">
        <f>SUM(N25:N30,N32:N34)</f>
        <v>0</v>
      </c>
      <c r="O35" s="115" t="s">
        <v>12</v>
      </c>
      <c r="Q35" s="79"/>
      <c r="S35" s="80"/>
    </row>
    <row r="36" spans="1:22" ht="32.25" customHeight="1">
      <c r="A36" s="255" t="s">
        <v>49</v>
      </c>
      <c r="B36" s="256"/>
      <c r="C36" s="256"/>
      <c r="D36" s="256"/>
      <c r="E36" s="256"/>
      <c r="F36" s="256"/>
      <c r="G36" s="256" t="s">
        <v>50</v>
      </c>
      <c r="H36" s="256"/>
      <c r="I36" s="256"/>
      <c r="J36" s="256"/>
      <c r="K36" s="256"/>
      <c r="L36" s="256"/>
      <c r="M36" s="257"/>
      <c r="N36" s="81">
        <f>IF(N24&gt;L24,L24,N24)</f>
        <v>0</v>
      </c>
      <c r="O36" s="82" t="s">
        <v>6</v>
      </c>
      <c r="P36" s="138">
        <f>IF(X36&gt;W36,W36,X36)</f>
        <v>0</v>
      </c>
      <c r="Q36" s="82" t="s">
        <v>6</v>
      </c>
      <c r="S36" s="3"/>
      <c r="T36" s="74" t="s">
        <v>51</v>
      </c>
      <c r="U36" s="80">
        <f>I22+I29</f>
        <v>195000</v>
      </c>
      <c r="V36" s="83"/>
    </row>
    <row r="37" spans="1:22" ht="32.25" customHeight="1">
      <c r="A37" s="258" t="s">
        <v>52</v>
      </c>
      <c r="B37" s="259"/>
      <c r="C37" s="259"/>
      <c r="D37" s="259"/>
      <c r="E37" s="259"/>
      <c r="F37" s="259"/>
      <c r="G37" s="260" t="s">
        <v>88</v>
      </c>
      <c r="H37" s="260"/>
      <c r="I37" s="260"/>
      <c r="J37" s="260"/>
      <c r="K37" s="260"/>
      <c r="L37" s="260"/>
      <c r="M37" s="261"/>
      <c r="N37" s="7">
        <f>IF(N29&gt;L29,L29,N29)+N35</f>
        <v>0</v>
      </c>
      <c r="O37" s="16" t="s">
        <v>6</v>
      </c>
      <c r="P37" s="139">
        <f>SUM(X30:X34)</f>
        <v>0</v>
      </c>
      <c r="Q37" s="16" t="s">
        <v>6</v>
      </c>
      <c r="S37" s="3"/>
      <c r="U37" s="80"/>
    </row>
    <row r="38" spans="1:22" ht="32.25" customHeight="1">
      <c r="A38" s="262" t="s">
        <v>89</v>
      </c>
      <c r="B38" s="263"/>
      <c r="C38" s="263"/>
      <c r="D38" s="263"/>
      <c r="E38" s="263"/>
      <c r="F38" s="263"/>
      <c r="G38" s="263" t="s">
        <v>90</v>
      </c>
      <c r="H38" s="263"/>
      <c r="I38" s="263"/>
      <c r="J38" s="263"/>
      <c r="K38" s="263"/>
      <c r="L38" s="263"/>
      <c r="M38" s="264"/>
      <c r="N38" s="8">
        <f>IF(N36&gt;N37,N36+N37,N36*2)</f>
        <v>0</v>
      </c>
      <c r="O38" s="17" t="s">
        <v>6</v>
      </c>
      <c r="P38" s="140">
        <f>SUM(P36:P37)</f>
        <v>0</v>
      </c>
      <c r="Q38" s="17" t="s">
        <v>6</v>
      </c>
      <c r="S38" s="3"/>
      <c r="U38" s="26"/>
    </row>
    <row r="39" spans="1:22" ht="32.25" customHeight="1">
      <c r="A39" s="262" t="s">
        <v>91</v>
      </c>
      <c r="B39" s="263"/>
      <c r="C39" s="263"/>
      <c r="D39" s="263"/>
      <c r="E39" s="263"/>
      <c r="F39" s="263"/>
      <c r="G39" s="263" t="s">
        <v>92</v>
      </c>
      <c r="H39" s="263"/>
      <c r="I39" s="263"/>
      <c r="J39" s="263"/>
      <c r="K39" s="263"/>
      <c r="L39" s="263"/>
      <c r="M39" s="264"/>
      <c r="N39" s="8">
        <f>ROUNDDOWN(IF(N1="マンション",N38/3,N38*0.23),-3)</f>
        <v>0</v>
      </c>
      <c r="O39" s="17" t="s">
        <v>12</v>
      </c>
      <c r="P39" s="140">
        <f>ROUNDDOWN((P38*N2),-3)</f>
        <v>0</v>
      </c>
      <c r="Q39" s="17" t="s">
        <v>12</v>
      </c>
      <c r="S39" s="250" t="s">
        <v>53</v>
      </c>
      <c r="T39" s="250"/>
      <c r="U39" s="26"/>
    </row>
    <row r="40" spans="1:22" ht="32.25" customHeight="1">
      <c r="A40" s="269" t="s">
        <v>97</v>
      </c>
      <c r="B40" s="265"/>
      <c r="C40" s="265"/>
      <c r="D40" s="265"/>
      <c r="E40" s="129"/>
      <c r="F40" s="265" t="s">
        <v>59</v>
      </c>
      <c r="G40" s="265"/>
      <c r="H40" s="265"/>
      <c r="I40" s="265"/>
      <c r="J40" s="265"/>
      <c r="K40" s="265"/>
      <c r="L40" s="119"/>
      <c r="M40" s="120"/>
      <c r="N40" s="85">
        <v>760000</v>
      </c>
      <c r="O40" s="134" t="s">
        <v>12</v>
      </c>
      <c r="Q40" s="10"/>
      <c r="R40" s="12"/>
      <c r="S40" s="11"/>
    </row>
    <row r="41" spans="1:22" ht="43.8" customHeight="1">
      <c r="A41" s="270"/>
      <c r="B41" s="266"/>
      <c r="C41" s="266"/>
      <c r="D41" s="266"/>
      <c r="E41" s="132"/>
      <c r="F41" s="266" t="s">
        <v>120</v>
      </c>
      <c r="G41" s="266"/>
      <c r="H41" s="266"/>
      <c r="I41" s="266"/>
      <c r="J41" s="89"/>
      <c r="K41" s="95"/>
      <c r="L41" s="89" t="s">
        <v>60</v>
      </c>
      <c r="M41" s="90"/>
      <c r="N41" s="85">
        <f>ROUNDDOWN(K41*Q41,3)</f>
        <v>0</v>
      </c>
      <c r="O41" s="134" t="s">
        <v>12</v>
      </c>
      <c r="Q41" s="86">
        <v>3800</v>
      </c>
      <c r="R41" s="12"/>
      <c r="S41" s="11"/>
    </row>
    <row r="42" spans="1:22" ht="43.8" customHeight="1" thickBot="1">
      <c r="A42" s="270"/>
      <c r="B42" s="266"/>
      <c r="C42" s="266"/>
      <c r="D42" s="266"/>
      <c r="E42" s="133"/>
      <c r="F42" s="259" t="s">
        <v>61</v>
      </c>
      <c r="G42" s="259"/>
      <c r="H42" s="259"/>
      <c r="I42" s="259"/>
      <c r="J42" s="121"/>
      <c r="K42" s="122"/>
      <c r="L42" s="121" t="s">
        <v>60</v>
      </c>
      <c r="M42" s="142"/>
      <c r="N42" s="85">
        <f>ROUNDDOWN(M42*Q42,3)</f>
        <v>0</v>
      </c>
      <c r="O42" s="134" t="s">
        <v>12</v>
      </c>
      <c r="Q42" s="86">
        <v>5600</v>
      </c>
      <c r="R42" s="12"/>
      <c r="S42" s="11"/>
    </row>
    <row r="43" spans="1:22" ht="32.25" customHeight="1" thickBot="1">
      <c r="A43" s="267" t="s">
        <v>93</v>
      </c>
      <c r="B43" s="268"/>
      <c r="C43" s="268"/>
      <c r="D43" s="268"/>
      <c r="E43" s="268"/>
      <c r="F43" s="268"/>
      <c r="G43" s="268"/>
      <c r="H43" s="268"/>
      <c r="I43" s="268"/>
      <c r="J43" s="268"/>
      <c r="K43" s="268"/>
      <c r="L43" s="123"/>
      <c r="M43" s="124"/>
      <c r="N43" s="125"/>
      <c r="O43" s="141" t="s">
        <v>12</v>
      </c>
      <c r="Q43" s="91"/>
    </row>
    <row r="44" spans="1:22" ht="56.25" customHeight="1">
      <c r="A44" s="251" t="s">
        <v>96</v>
      </c>
      <c r="B44" s="251"/>
      <c r="C44" s="251"/>
      <c r="D44" s="251"/>
      <c r="E44" s="251"/>
      <c r="F44" s="251"/>
      <c r="G44" s="251"/>
      <c r="H44" s="251"/>
      <c r="I44" s="251"/>
      <c r="J44" s="251"/>
      <c r="K44" s="251"/>
      <c r="L44" s="251"/>
      <c r="M44" s="251"/>
      <c r="N44" s="251"/>
      <c r="O44" s="251"/>
    </row>
  </sheetData>
  <mergeCells count="72">
    <mergeCell ref="L2:M2"/>
    <mergeCell ref="N2:O2"/>
    <mergeCell ref="L3:M3"/>
    <mergeCell ref="N3:O3"/>
    <mergeCell ref="L4:M4"/>
    <mergeCell ref="N4:O5"/>
    <mergeCell ref="S4:S5"/>
    <mergeCell ref="Q5:Q6"/>
    <mergeCell ref="A6:F6"/>
    <mergeCell ref="G6:H6"/>
    <mergeCell ref="I6:K6"/>
    <mergeCell ref="L6:M6"/>
    <mergeCell ref="N6:O6"/>
    <mergeCell ref="I18:J18"/>
    <mergeCell ref="I19:J19"/>
    <mergeCell ref="D20:E21"/>
    <mergeCell ref="I20:J20"/>
    <mergeCell ref="I21:J21"/>
    <mergeCell ref="A7:A24"/>
    <mergeCell ref="B7:B17"/>
    <mergeCell ref="C7:C15"/>
    <mergeCell ref="D7:F9"/>
    <mergeCell ref="D10:F12"/>
    <mergeCell ref="D13:F15"/>
    <mergeCell ref="C16:C17"/>
    <mergeCell ref="D16:F17"/>
    <mergeCell ref="B18:C23"/>
    <mergeCell ref="D18:E19"/>
    <mergeCell ref="D22:E23"/>
    <mergeCell ref="A25:A35"/>
    <mergeCell ref="B25:C30"/>
    <mergeCell ref="D25:F25"/>
    <mergeCell ref="I25:J25"/>
    <mergeCell ref="D26:F26"/>
    <mergeCell ref="I26:J26"/>
    <mergeCell ref="D27:F29"/>
    <mergeCell ref="G27:G29"/>
    <mergeCell ref="H27:H29"/>
    <mergeCell ref="B35:M35"/>
    <mergeCell ref="B31:K31"/>
    <mergeCell ref="B32:C34"/>
    <mergeCell ref="D32:F32"/>
    <mergeCell ref="I32:M34"/>
    <mergeCell ref="D33:F33"/>
    <mergeCell ref="D34:F34"/>
    <mergeCell ref="I22:J22"/>
    <mergeCell ref="Q27:Q29"/>
    <mergeCell ref="D30:F30"/>
    <mergeCell ref="I30:J30"/>
    <mergeCell ref="M27:M29"/>
    <mergeCell ref="N27:N29"/>
    <mergeCell ref="O27:O29"/>
    <mergeCell ref="B24:K24"/>
    <mergeCell ref="I23:J23"/>
    <mergeCell ref="I27:J29"/>
    <mergeCell ref="K27:K29"/>
    <mergeCell ref="L27:L29"/>
    <mergeCell ref="A36:F36"/>
    <mergeCell ref="G36:M36"/>
    <mergeCell ref="A37:F37"/>
    <mergeCell ref="G37:M37"/>
    <mergeCell ref="A43:K43"/>
    <mergeCell ref="A38:F38"/>
    <mergeCell ref="G38:M38"/>
    <mergeCell ref="A44:O44"/>
    <mergeCell ref="A39:F39"/>
    <mergeCell ref="G39:M39"/>
    <mergeCell ref="S39:T39"/>
    <mergeCell ref="A40:D42"/>
    <mergeCell ref="F40:K40"/>
    <mergeCell ref="F41:I41"/>
    <mergeCell ref="F42:I42"/>
  </mergeCells>
  <phoneticPr fontId="4"/>
  <dataValidations count="5">
    <dataValidation type="list" allowBlank="1" showInputMessage="1" showErrorMessage="1" sqref="N3:O3">
      <formula1>$Q$3:$S$3</formula1>
    </dataValidation>
    <dataValidation type="list" allowBlank="1" showInputMessage="1" showErrorMessage="1" sqref="S4">
      <formula1>$Q$4:$Q$6</formula1>
    </dataValidation>
    <dataValidation type="list" allowBlank="1" showInputMessage="1" showErrorMessage="1" sqref="G25:G29 G32:G34">
      <formula1>$T$25:$U$25</formula1>
    </dataValidation>
    <dataValidation type="list" allowBlank="1" showInputMessage="1" showErrorMessage="1" sqref="R41:R42">
      <formula1>"一般改修住宅,特定改修住宅"</formula1>
    </dataValidation>
    <dataValidation type="list" allowBlank="1" showInputMessage="1" showErrorMessage="1" sqref="N4">
      <formula1>"23％,'1/3"</formula1>
    </dataValidation>
  </dataValidations>
  <pageMargins left="0.7" right="0.7" top="0.75" bottom="0.75" header="0.3" footer="0.3"/>
  <pageSetup paperSize="9" scale="4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4</xdr:col>
                    <xdr:colOff>38100</xdr:colOff>
                    <xdr:row>40</xdr:row>
                    <xdr:rowOff>0</xdr:rowOff>
                  </from>
                  <to>
                    <xdr:col>4</xdr:col>
                    <xdr:colOff>266700</xdr:colOff>
                    <xdr:row>40</xdr:row>
                    <xdr:rowOff>266700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4</xdr:col>
                    <xdr:colOff>38100</xdr:colOff>
                    <xdr:row>40</xdr:row>
                    <xdr:rowOff>0</xdr:rowOff>
                  </from>
                  <to>
                    <xdr:col>4</xdr:col>
                    <xdr:colOff>266700</xdr:colOff>
                    <xdr:row>40</xdr:row>
                    <xdr:rowOff>266700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4</xdr:col>
                    <xdr:colOff>38100</xdr:colOff>
                    <xdr:row>40</xdr:row>
                    <xdr:rowOff>0</xdr:rowOff>
                  </from>
                  <to>
                    <xdr:col>4</xdr:col>
                    <xdr:colOff>266700</xdr:colOff>
                    <xdr:row>40</xdr:row>
                    <xdr:rowOff>266700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4</xdr:col>
                    <xdr:colOff>38100</xdr:colOff>
                    <xdr:row>41</xdr:row>
                    <xdr:rowOff>0</xdr:rowOff>
                  </from>
                  <to>
                    <xdr:col>4</xdr:col>
                    <xdr:colOff>266700</xdr:colOff>
                    <xdr:row>41</xdr:row>
                    <xdr:rowOff>266700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4</xdr:col>
                    <xdr:colOff>38100</xdr:colOff>
                    <xdr:row>39</xdr:row>
                    <xdr:rowOff>76200</xdr:rowOff>
                  </from>
                  <to>
                    <xdr:col>4</xdr:col>
                    <xdr:colOff>266700</xdr:colOff>
                    <xdr:row>39</xdr:row>
                    <xdr:rowOff>342900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workbookViewId="0">
      <selection activeCell="L3" sqref="L3:L4"/>
    </sheetView>
  </sheetViews>
  <sheetFormatPr defaultRowHeight="18"/>
  <cols>
    <col min="4" max="6" width="7.09765625" customWidth="1"/>
    <col min="9" max="10" width="13.69921875" customWidth="1"/>
    <col min="11" max="11" width="21.8984375" customWidth="1"/>
    <col min="12" max="12" width="31.3984375" customWidth="1"/>
  </cols>
  <sheetData>
    <row r="1" spans="1:12">
      <c r="A1" t="s">
        <v>111</v>
      </c>
      <c r="L1" s="143"/>
    </row>
    <row r="2" spans="1:12">
      <c r="A2" t="s">
        <v>100</v>
      </c>
    </row>
    <row r="3" spans="1:12" ht="18" customHeight="1">
      <c r="A3" s="389" t="s">
        <v>73</v>
      </c>
      <c r="B3" s="389" t="s">
        <v>101</v>
      </c>
      <c r="C3" s="388" t="s">
        <v>103</v>
      </c>
      <c r="D3" s="388"/>
      <c r="E3" s="388"/>
      <c r="F3" s="388" t="s">
        <v>72</v>
      </c>
      <c r="G3" s="388"/>
      <c r="H3" s="388"/>
      <c r="I3" s="388"/>
      <c r="J3" s="127"/>
      <c r="K3" s="389" t="s">
        <v>74</v>
      </c>
      <c r="L3" s="388" t="s">
        <v>114</v>
      </c>
    </row>
    <row r="4" spans="1:12" ht="72">
      <c r="A4" s="389"/>
      <c r="B4" s="389"/>
      <c r="C4" s="128" t="s">
        <v>104</v>
      </c>
      <c r="D4" s="128" t="s">
        <v>105</v>
      </c>
      <c r="E4" s="128" t="s">
        <v>106</v>
      </c>
      <c r="F4" s="128" t="s">
        <v>76</v>
      </c>
      <c r="G4" s="128" t="s">
        <v>0</v>
      </c>
      <c r="H4" s="388" t="s">
        <v>70</v>
      </c>
      <c r="I4" s="388"/>
      <c r="J4" s="128" t="s">
        <v>71</v>
      </c>
      <c r="K4" s="389"/>
      <c r="L4" s="388"/>
    </row>
    <row r="5" spans="1:12">
      <c r="A5" s="92"/>
      <c r="B5" s="92"/>
      <c r="C5" s="92"/>
      <c r="D5" s="92"/>
      <c r="E5" s="92"/>
      <c r="F5" s="92"/>
      <c r="G5" s="92"/>
      <c r="H5" s="92"/>
      <c r="I5" s="92"/>
      <c r="J5" s="92"/>
      <c r="K5" s="92"/>
      <c r="L5" s="92"/>
    </row>
    <row r="6" spans="1:12">
      <c r="A6" s="92"/>
      <c r="B6" s="92"/>
      <c r="C6" s="92"/>
      <c r="D6" s="92"/>
      <c r="E6" s="92"/>
      <c r="F6" s="92"/>
      <c r="G6" s="92"/>
      <c r="H6" s="92"/>
      <c r="I6" s="92"/>
      <c r="J6" s="92"/>
      <c r="K6" s="92"/>
      <c r="L6" s="92"/>
    </row>
    <row r="7" spans="1:12">
      <c r="A7" s="92"/>
      <c r="B7" s="92"/>
      <c r="C7" s="92"/>
      <c r="D7" s="92"/>
      <c r="E7" s="92"/>
      <c r="F7" s="92"/>
      <c r="G7" s="92"/>
      <c r="H7" s="92"/>
      <c r="I7" s="92"/>
      <c r="J7" s="92"/>
      <c r="K7" s="92"/>
      <c r="L7" s="92"/>
    </row>
    <row r="8" spans="1:12">
      <c r="A8" s="92"/>
      <c r="B8" s="92"/>
      <c r="C8" s="92"/>
      <c r="D8" s="92"/>
      <c r="E8" s="92"/>
      <c r="F8" s="92"/>
      <c r="G8" s="92"/>
      <c r="H8" s="92"/>
      <c r="I8" s="92"/>
      <c r="J8" s="92"/>
      <c r="K8" s="92"/>
      <c r="L8" s="92"/>
    </row>
    <row r="9" spans="1:12">
      <c r="A9" s="144" t="s">
        <v>113</v>
      </c>
      <c r="B9" s="144"/>
      <c r="C9" s="144"/>
      <c r="D9" s="144"/>
      <c r="E9" s="144"/>
      <c r="F9" s="144"/>
      <c r="G9" s="144"/>
      <c r="H9" s="144"/>
      <c r="I9" s="144"/>
      <c r="J9" s="144"/>
      <c r="K9" s="144"/>
      <c r="L9" s="144"/>
    </row>
    <row r="10" spans="1:12" ht="17.399999999999999" customHeight="1">
      <c r="A10" s="387" t="s">
        <v>112</v>
      </c>
      <c r="B10" s="387"/>
      <c r="C10" s="387"/>
      <c r="D10" s="387"/>
      <c r="E10" s="387"/>
      <c r="F10" s="387"/>
      <c r="G10" s="387"/>
      <c r="H10" s="387"/>
      <c r="I10" s="387"/>
      <c r="J10" s="387"/>
      <c r="K10" s="387"/>
      <c r="L10" s="387"/>
    </row>
    <row r="11" spans="1:12" ht="7.2" customHeight="1">
      <c r="A11" s="145"/>
      <c r="B11" s="145"/>
      <c r="C11" s="145"/>
      <c r="D11" s="145"/>
      <c r="E11" s="145"/>
      <c r="F11" s="145"/>
      <c r="G11" s="145"/>
      <c r="H11" s="145"/>
      <c r="I11" s="145"/>
      <c r="J11" s="145"/>
      <c r="K11" s="145"/>
      <c r="L11" s="145"/>
    </row>
    <row r="12" spans="1:12">
      <c r="A12" t="s">
        <v>102</v>
      </c>
    </row>
    <row r="13" spans="1:12" ht="18" customHeight="1">
      <c r="A13" s="389" t="s">
        <v>73</v>
      </c>
      <c r="B13" s="389" t="s">
        <v>109</v>
      </c>
      <c r="C13" s="393" t="s">
        <v>110</v>
      </c>
      <c r="D13" s="390" t="s">
        <v>103</v>
      </c>
      <c r="E13" s="391"/>
      <c r="F13" s="392"/>
      <c r="G13" s="388" t="s">
        <v>72</v>
      </c>
      <c r="H13" s="388"/>
      <c r="I13" s="388"/>
      <c r="J13" s="388"/>
      <c r="K13" s="389" t="s">
        <v>74</v>
      </c>
      <c r="L13" s="388" t="s">
        <v>114</v>
      </c>
    </row>
    <row r="14" spans="1:12" ht="54">
      <c r="A14" s="389"/>
      <c r="B14" s="389"/>
      <c r="C14" s="394"/>
      <c r="D14" s="128" t="s">
        <v>106</v>
      </c>
      <c r="E14" s="128" t="s">
        <v>107</v>
      </c>
      <c r="F14" s="128" t="s">
        <v>108</v>
      </c>
      <c r="G14" s="128" t="s">
        <v>76</v>
      </c>
      <c r="H14" s="128" t="s">
        <v>0</v>
      </c>
      <c r="I14" s="128" t="s">
        <v>70</v>
      </c>
      <c r="J14" s="128" t="s">
        <v>71</v>
      </c>
      <c r="K14" s="389"/>
      <c r="L14" s="388"/>
    </row>
    <row r="15" spans="1:12">
      <c r="A15" s="92"/>
      <c r="B15" s="92"/>
      <c r="C15" s="92"/>
      <c r="D15" s="92"/>
      <c r="E15" s="92"/>
      <c r="F15" s="92"/>
      <c r="G15" s="92"/>
      <c r="H15" s="92"/>
      <c r="I15" s="92"/>
      <c r="J15" s="92"/>
      <c r="K15" s="92"/>
      <c r="L15" s="92"/>
    </row>
    <row r="16" spans="1:12">
      <c r="A16" s="92"/>
      <c r="B16" s="92"/>
      <c r="C16" s="92"/>
      <c r="D16" s="92"/>
      <c r="E16" s="92"/>
      <c r="F16" s="92"/>
      <c r="G16" s="92"/>
      <c r="H16" s="92"/>
      <c r="I16" s="92"/>
      <c r="J16" s="92"/>
      <c r="K16" s="92"/>
      <c r="L16" s="92"/>
    </row>
    <row r="17" spans="1:12" ht="9.6" customHeight="1"/>
    <row r="18" spans="1:12">
      <c r="A18" t="s">
        <v>77</v>
      </c>
    </row>
    <row r="19" spans="1:12" ht="18" customHeight="1">
      <c r="A19" s="389" t="s">
        <v>73</v>
      </c>
      <c r="B19" s="395" t="s">
        <v>75</v>
      </c>
      <c r="C19" s="396"/>
      <c r="D19" s="397"/>
      <c r="E19" s="390" t="s">
        <v>72</v>
      </c>
      <c r="F19" s="391"/>
      <c r="G19" s="391"/>
      <c r="H19" s="391"/>
      <c r="I19" s="391"/>
      <c r="J19" s="392"/>
      <c r="K19" s="389" t="s">
        <v>74</v>
      </c>
      <c r="L19" s="388" t="s">
        <v>114</v>
      </c>
    </row>
    <row r="20" spans="1:12" ht="72">
      <c r="A20" s="389"/>
      <c r="B20" s="398"/>
      <c r="C20" s="399"/>
      <c r="D20" s="400"/>
      <c r="E20" s="93" t="s">
        <v>76</v>
      </c>
      <c r="F20" s="390" t="s">
        <v>0</v>
      </c>
      <c r="G20" s="392"/>
      <c r="H20" s="390" t="s">
        <v>70</v>
      </c>
      <c r="I20" s="392"/>
      <c r="J20" s="93" t="s">
        <v>71</v>
      </c>
      <c r="K20" s="389"/>
      <c r="L20" s="388"/>
    </row>
    <row r="21" spans="1:12">
      <c r="A21" s="92"/>
      <c r="B21" s="384"/>
      <c r="C21" s="385"/>
      <c r="D21" s="386"/>
      <c r="E21" s="92"/>
      <c r="F21" s="92"/>
      <c r="G21" s="92"/>
      <c r="H21" s="92"/>
      <c r="I21" s="92"/>
      <c r="J21" s="92"/>
      <c r="K21" s="92"/>
      <c r="L21" s="92"/>
    </row>
    <row r="22" spans="1:12">
      <c r="A22" s="92"/>
      <c r="B22" s="384"/>
      <c r="C22" s="385"/>
      <c r="D22" s="386"/>
      <c r="E22" s="92"/>
      <c r="F22" s="92"/>
      <c r="G22" s="92"/>
      <c r="H22" s="92"/>
      <c r="I22" s="92"/>
      <c r="J22" s="92"/>
      <c r="K22" s="92"/>
      <c r="L22" s="92"/>
    </row>
    <row r="23" spans="1:12">
      <c r="A23" s="92"/>
      <c r="B23" s="384"/>
      <c r="C23" s="385"/>
      <c r="D23" s="386"/>
      <c r="E23" s="92"/>
      <c r="F23" s="92"/>
      <c r="G23" s="92"/>
      <c r="H23" s="92"/>
      <c r="I23" s="92"/>
      <c r="J23" s="92"/>
      <c r="K23" s="92"/>
      <c r="L23" s="92"/>
    </row>
  </sheetData>
  <mergeCells count="25">
    <mergeCell ref="K3:K4"/>
    <mergeCell ref="L3:L4"/>
    <mergeCell ref="A19:A20"/>
    <mergeCell ref="K19:K20"/>
    <mergeCell ref="L19:L20"/>
    <mergeCell ref="B19:D20"/>
    <mergeCell ref="F20:G20"/>
    <mergeCell ref="H20:I20"/>
    <mergeCell ref="E19:J19"/>
    <mergeCell ref="B22:D22"/>
    <mergeCell ref="B23:D23"/>
    <mergeCell ref="A10:L10"/>
    <mergeCell ref="H4:I4"/>
    <mergeCell ref="F3:I3"/>
    <mergeCell ref="C3:E3"/>
    <mergeCell ref="B21:D21"/>
    <mergeCell ref="A13:A14"/>
    <mergeCell ref="B13:B14"/>
    <mergeCell ref="G13:J13"/>
    <mergeCell ref="K13:K14"/>
    <mergeCell ref="L13:L14"/>
    <mergeCell ref="D13:F13"/>
    <mergeCell ref="C13:C14"/>
    <mergeCell ref="A3:A4"/>
    <mergeCell ref="B3:B4"/>
  </mergeCells>
  <phoneticPr fontId="4"/>
  <dataValidations count="5">
    <dataValidation type="list" allowBlank="1" showInputMessage="1" showErrorMessage="1" sqref="G15:G16 F5:F8 E21:E23">
      <formula1>#REF!</formula1>
    </dataValidation>
    <dataValidation type="list" allowBlank="1" showInputMessage="1" showErrorMessage="1" sqref="B21:D23">
      <formula1>#REF!</formula1>
    </dataValidation>
    <dataValidation type="list" allowBlank="1" showInputMessage="1" showErrorMessage="1" sqref="B5:B8">
      <formula1>#REF!</formula1>
    </dataValidation>
    <dataValidation type="list" allowBlank="1" showInputMessage="1" showErrorMessage="1" sqref="C15:C16">
      <formula1>#REF!</formula1>
    </dataValidation>
    <dataValidation type="list" allowBlank="1" showInputMessage="1" showErrorMessage="1" sqref="B15:B16">
      <formula1>#REF!</formula1>
    </dataValidation>
  </dataValidations>
  <pageMargins left="0.25" right="0.25" top="0.75" bottom="0.75" header="0.3" footer="0.3"/>
  <pageSetup paperSize="9" scale="9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24</vt:i4>
      </vt:variant>
    </vt:vector>
  </HeadingPairs>
  <TitlesOfParts>
    <vt:vector size="31" baseType="lpstr">
      <vt:lpstr>【1-5,4-5】申請者情報</vt:lpstr>
      <vt:lpstr>申請者情報リスト</vt:lpstr>
      <vt:lpstr>×【第１号様式の４】省エネ改修内訳</vt:lpstr>
      <vt:lpstr>×【第１号様式の４】省エネ改修（部分改修）</vt:lpstr>
      <vt:lpstr>×【第18号様式の４の１】省エネ改修（全体改修）</vt:lpstr>
      <vt:lpstr>×【第18号様式の４の２】省エネ改修（部分改修）</vt:lpstr>
      <vt:lpstr>×（参考様式）費用等明細</vt:lpstr>
      <vt:lpstr>A.農業・林業</vt:lpstr>
      <vt:lpstr>B.漁業</vt:lpstr>
      <vt:lpstr>C.鉱業・採石業・砂利採取業</vt:lpstr>
      <vt:lpstr>D.建設業</vt:lpstr>
      <vt:lpstr>E.製造業</vt:lpstr>
      <vt:lpstr>F.電気・ガス・熱供給・水道業</vt:lpstr>
      <vt:lpstr>G.情報通信業</vt:lpstr>
      <vt:lpstr>H.運輸業・郵便業</vt:lpstr>
      <vt:lpstr>I.卸売業・小売業</vt:lpstr>
      <vt:lpstr>J.金融業・保険業</vt:lpstr>
      <vt:lpstr>K.不動産業・物品賃貸業</vt:lpstr>
      <vt:lpstr>L.学術研究・専門技術サービス業</vt:lpstr>
      <vt:lpstr>M.宿泊業・飲食サービス業</vt:lpstr>
      <vt:lpstr>N.生活関連サービス業・娯楽業</vt:lpstr>
      <vt:lpstr>O.教育・学習支援業</vt:lpstr>
      <vt:lpstr>P.医療・福祉</vt:lpstr>
      <vt:lpstr>'【1-5,4-5】申請者情報'!Print_Area</vt:lpstr>
      <vt:lpstr>'×【第18号様式の４の１】省エネ改修（全体改修）'!Print_Area</vt:lpstr>
      <vt:lpstr>'×【第18号様式の４の２】省エネ改修（部分改修）'!Print_Area</vt:lpstr>
      <vt:lpstr>'×【第１号様式の４】省エネ改修（部分改修）'!Print_Area</vt:lpstr>
      <vt:lpstr>×【第１号様式の４】省エネ改修内訳!Print_Area</vt:lpstr>
      <vt:lpstr>Q.複合サービス事業</vt:lpstr>
      <vt:lpstr>S.公務</vt:lpstr>
      <vt:lpstr>T.分類不能の産業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2023-05-18T02:38:13Z</dcterms:modified>
</cp:coreProperties>
</file>