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44" windowHeight="4032" tabRatio="891"/>
  </bookViews>
  <sheets>
    <sheet name="【1・7-3-1】省エネ診断内訳" sheetId="6" r:id="rId1"/>
    <sheet name="申請者情報リスト" sheetId="24" state="hidden" r:id="rId2"/>
    <sheet name="×【第１号様式の４】省エネ改修内訳" sheetId="7" state="hidden" r:id="rId3"/>
    <sheet name="×【第１号様式の４】省エネ改修（部分改修）" sheetId="8" state="hidden" r:id="rId4"/>
    <sheet name="×【第18号様式の４の１】省エネ改修（全体改修）" sheetId="15" state="hidden" r:id="rId5"/>
    <sheet name="×【第18号様式の４の２】省エネ改修（部分改修）" sheetId="16" state="hidden" r:id="rId6"/>
    <sheet name="×（参考様式）費用等明細" sheetId="12" state="hidden" r:id="rId7"/>
  </sheets>
  <definedNames>
    <definedName name="A.農業・林業">申請者情報リスト!$A$2:$A$3</definedName>
    <definedName name="B.漁業">申請者情報リスト!$B$2:$B$3</definedName>
    <definedName name="C.鉱業・採石業・砂利採取業">申請者情報リスト!$C$2</definedName>
    <definedName name="D.建設業">申請者情報リスト!$D$2:$D$4</definedName>
    <definedName name="E.製造業">申請者情報リスト!$E$2:$E$25</definedName>
    <definedName name="F.電気・ガス・熱供給・水道業">申請者情報リスト!$F$2:$F$5</definedName>
    <definedName name="G.情報通信業">申請者情報リスト!$G$2:$G$6</definedName>
    <definedName name="H.運輸業・郵便業">申請者情報リスト!$H$2:$H$9</definedName>
    <definedName name="I.卸売業・小売業">申請者情報リスト!$I$2:$I$13</definedName>
    <definedName name="J.金融業・保険業">申請者情報リスト!$J$2:$J$7</definedName>
    <definedName name="K.不動産業・物品賃貸業">申請者情報リスト!$K$2:$K$4</definedName>
    <definedName name="L.学術研究・専門技術サービス業">申請者情報リスト!$L$2:$L$5</definedName>
    <definedName name="M.宿泊業・飲食サービス業">申請者情報リスト!$M$2:$M$4</definedName>
    <definedName name="N.生活関連サービス業・娯楽業">申請者情報リスト!$N$2:$N$4</definedName>
    <definedName name="O.教育・学習支援業">申請者情報リスト!$O$2:$O$3</definedName>
    <definedName name="P.医療・福祉">申請者情報リスト!$P$2:$P$4</definedName>
    <definedName name="_xlnm.Print_Area" localSheetId="0">'【1・7-3-1】省エネ診断内訳'!$A$1:$E$11</definedName>
    <definedName name="_xlnm.Print_Area" localSheetId="4">'×【第18号様式の４の１】省エネ改修（全体改修）'!$A$1:$Q$52</definedName>
    <definedName name="_xlnm.Print_Area" localSheetId="5">'×【第18号様式の４の２】省エネ改修（部分改修）'!$A$1:$O$44</definedName>
    <definedName name="_xlnm.Print_Area" localSheetId="3">'×【第１号様式の４】省エネ改修（部分改修）'!$A$1:$O$44</definedName>
    <definedName name="_xlnm.Print_Area" localSheetId="2">×【第１号様式の４】省エネ改修内訳!$A$1:$H$30</definedName>
    <definedName name="Q.複合サービス事業">申請者情報リスト!$Q$2:$Q$3</definedName>
    <definedName name="S.公務">申請者情報リスト!$S$2:$S$3</definedName>
    <definedName name="T.分類不能の産業">申請者情報リスト!$T$2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7" l="1"/>
  <c r="F23" i="7"/>
  <c r="F11" i="7"/>
  <c r="N24" i="8"/>
  <c r="F24" i="7" l="1"/>
  <c r="F25" i="7" s="1"/>
  <c r="F29" i="7" s="1"/>
  <c r="C8" i="6"/>
  <c r="N42" i="16" l="1"/>
  <c r="N41" i="16"/>
  <c r="P37" i="16"/>
  <c r="N37" i="16"/>
  <c r="U36" i="16"/>
  <c r="P36" i="16"/>
  <c r="P38" i="16" s="1"/>
  <c r="P39" i="16" s="1"/>
  <c r="N35" i="16"/>
  <c r="T32" i="16"/>
  <c r="S32" i="16"/>
  <c r="N31" i="16"/>
  <c r="I30" i="16"/>
  <c r="L30" i="16" s="1"/>
  <c r="S29" i="16"/>
  <c r="S28" i="16"/>
  <c r="L27" i="16"/>
  <c r="I27" i="16"/>
  <c r="S27" i="16" s="1"/>
  <c r="I26" i="16"/>
  <c r="L26" i="16" s="1"/>
  <c r="S26" i="16" s="1"/>
  <c r="L25" i="16"/>
  <c r="L31" i="16" s="1"/>
  <c r="I25" i="16"/>
  <c r="S25" i="16" s="1"/>
  <c r="N24" i="16"/>
  <c r="I23" i="16"/>
  <c r="L23" i="16" s="1"/>
  <c r="L22" i="16"/>
  <c r="I22" i="16"/>
  <c r="S22" i="16" s="1"/>
  <c r="L21" i="16"/>
  <c r="I21" i="16"/>
  <c r="S21" i="16" s="1"/>
  <c r="L20" i="16"/>
  <c r="I20" i="16"/>
  <c r="S20" i="16" s="1"/>
  <c r="L19" i="16"/>
  <c r="I19" i="16"/>
  <c r="S19" i="16" s="1"/>
  <c r="L18" i="16"/>
  <c r="I18" i="16"/>
  <c r="S18" i="16" s="1"/>
  <c r="J17" i="16"/>
  <c r="L17" i="16" s="1"/>
  <c r="L16" i="16"/>
  <c r="J16" i="16"/>
  <c r="S16" i="16" s="1"/>
  <c r="J15" i="16"/>
  <c r="L15" i="16" s="1"/>
  <c r="L14" i="16"/>
  <c r="J14" i="16"/>
  <c r="S14" i="16" s="1"/>
  <c r="J13" i="16"/>
  <c r="L13" i="16" s="1"/>
  <c r="L12" i="16"/>
  <c r="J12" i="16"/>
  <c r="S12" i="16" s="1"/>
  <c r="J11" i="16"/>
  <c r="L11" i="16" s="1"/>
  <c r="L10" i="16"/>
  <c r="J10" i="16"/>
  <c r="S10" i="16" s="1"/>
  <c r="J9" i="16"/>
  <c r="L9" i="16" s="1"/>
  <c r="L8" i="16"/>
  <c r="J8" i="16"/>
  <c r="S8" i="16" s="1"/>
  <c r="J7" i="16"/>
  <c r="L7" i="16" s="1"/>
  <c r="L24" i="16" s="1"/>
  <c r="P50" i="15"/>
  <c r="N50" i="15"/>
  <c r="P49" i="15"/>
  <c r="N49" i="15"/>
  <c r="P47" i="15"/>
  <c r="N47" i="15"/>
  <c r="P46" i="15"/>
  <c r="N46" i="15"/>
  <c r="P39" i="15"/>
  <c r="U38" i="15"/>
  <c r="P38" i="15"/>
  <c r="P40" i="15" s="1"/>
  <c r="P41" i="15" s="1"/>
  <c r="P37" i="15"/>
  <c r="N37" i="15"/>
  <c r="U36" i="15"/>
  <c r="V36" i="15" s="1"/>
  <c r="U35" i="15"/>
  <c r="V35" i="15" s="1"/>
  <c r="U32" i="15"/>
  <c r="V32" i="15" s="1"/>
  <c r="P31" i="15"/>
  <c r="N31" i="15"/>
  <c r="I30" i="15"/>
  <c r="L30" i="15" s="1"/>
  <c r="U29" i="15"/>
  <c r="U28" i="15"/>
  <c r="L27" i="15"/>
  <c r="I27" i="15"/>
  <c r="U27" i="15" s="1"/>
  <c r="I26" i="15"/>
  <c r="L26" i="15" s="1"/>
  <c r="L25" i="15"/>
  <c r="I25" i="15"/>
  <c r="U25" i="15" s="1"/>
  <c r="N24" i="15"/>
  <c r="V38" i="15" s="1"/>
  <c r="I23" i="15"/>
  <c r="P22" i="15"/>
  <c r="L22" i="15"/>
  <c r="I22" i="15"/>
  <c r="U22" i="15" s="1"/>
  <c r="P21" i="15"/>
  <c r="L21" i="15"/>
  <c r="I21" i="15"/>
  <c r="U21" i="15" s="1"/>
  <c r="P20" i="15"/>
  <c r="L20" i="15"/>
  <c r="I20" i="15"/>
  <c r="U20" i="15" s="1"/>
  <c r="P19" i="15"/>
  <c r="L19" i="15"/>
  <c r="I19" i="15"/>
  <c r="U19" i="15" s="1"/>
  <c r="P18" i="15"/>
  <c r="L18" i="15"/>
  <c r="I18" i="15"/>
  <c r="U18" i="15" s="1"/>
  <c r="J17" i="15"/>
  <c r="J16" i="15"/>
  <c r="J15" i="15"/>
  <c r="J14" i="15"/>
  <c r="J13" i="15"/>
  <c r="J12" i="15"/>
  <c r="J11" i="15"/>
  <c r="J10" i="15"/>
  <c r="J9" i="15"/>
  <c r="J8" i="15"/>
  <c r="J7" i="15"/>
  <c r="N36" i="16" l="1"/>
  <c r="N38" i="16" s="1"/>
  <c r="N39" i="16" s="1"/>
  <c r="S23" i="16"/>
  <c r="S30" i="16"/>
  <c r="S7" i="16"/>
  <c r="S9" i="16"/>
  <c r="S11" i="16"/>
  <c r="S13" i="16"/>
  <c r="S15" i="16"/>
  <c r="S17" i="16"/>
  <c r="U9" i="15"/>
  <c r="U13" i="15"/>
  <c r="U17" i="15"/>
  <c r="L31" i="15"/>
  <c r="N39" i="15" s="1"/>
  <c r="U26" i="15"/>
  <c r="U30" i="15"/>
  <c r="L7" i="15"/>
  <c r="L8" i="15"/>
  <c r="U8" i="15" s="1"/>
  <c r="L9" i="15"/>
  <c r="P9" i="15" s="1"/>
  <c r="L10" i="15"/>
  <c r="U10" i="15" s="1"/>
  <c r="L11" i="15"/>
  <c r="U11" i="15" s="1"/>
  <c r="L12" i="15"/>
  <c r="U12" i="15" s="1"/>
  <c r="L13" i="15"/>
  <c r="P13" i="15" s="1"/>
  <c r="L14" i="15"/>
  <c r="U14" i="15" s="1"/>
  <c r="L15" i="15"/>
  <c r="U15" i="15" s="1"/>
  <c r="L16" i="15"/>
  <c r="U16" i="15" s="1"/>
  <c r="L17" i="15"/>
  <c r="P17" i="15" s="1"/>
  <c r="L23" i="15"/>
  <c r="U23" i="15" s="1"/>
  <c r="N42" i="8"/>
  <c r="P23" i="15" l="1"/>
  <c r="P16" i="15"/>
  <c r="P14" i="15"/>
  <c r="P12" i="15"/>
  <c r="P10" i="15"/>
  <c r="P8" i="15"/>
  <c r="L24" i="15"/>
  <c r="N38" i="15" s="1"/>
  <c r="N40" i="15" s="1"/>
  <c r="N41" i="15" s="1"/>
  <c r="P15" i="15"/>
  <c r="P11" i="15"/>
  <c r="P7" i="15"/>
  <c r="P24" i="15" s="1"/>
  <c r="U7" i="15"/>
  <c r="P37" i="8"/>
  <c r="V36" i="8"/>
  <c r="P36" i="8"/>
  <c r="P38" i="8" s="1"/>
  <c r="P39" i="8" s="1"/>
  <c r="N35" i="8"/>
  <c r="N37" i="8" s="1"/>
  <c r="S32" i="8"/>
  <c r="T32" i="8" s="1"/>
  <c r="N31" i="8"/>
  <c r="I30" i="8"/>
  <c r="L30" i="8" s="1"/>
  <c r="S29" i="8"/>
  <c r="S28" i="8"/>
  <c r="I27" i="8"/>
  <c r="L27" i="8" s="1"/>
  <c r="I26" i="8"/>
  <c r="L26" i="8" s="1"/>
  <c r="I25" i="8"/>
  <c r="I23" i="8"/>
  <c r="L22" i="8"/>
  <c r="I22" i="8"/>
  <c r="U36" i="8" s="1"/>
  <c r="L21" i="8"/>
  <c r="I21" i="8"/>
  <c r="L20" i="8"/>
  <c r="I20" i="8"/>
  <c r="L19" i="8"/>
  <c r="I19" i="8"/>
  <c r="L18" i="8"/>
  <c r="I18" i="8"/>
  <c r="J17" i="8"/>
  <c r="J16" i="8"/>
  <c r="J15" i="8"/>
  <c r="J14" i="8"/>
  <c r="J13" i="8"/>
  <c r="J12" i="8"/>
  <c r="J11" i="8"/>
  <c r="J10" i="8"/>
  <c r="J9" i="8"/>
  <c r="J8" i="8"/>
  <c r="J7" i="8"/>
  <c r="S44" i="15" l="1"/>
  <c r="S43" i="15"/>
  <c r="S18" i="8"/>
  <c r="S19" i="8"/>
  <c r="S20" i="8"/>
  <c r="S21" i="8"/>
  <c r="S22" i="8"/>
  <c r="L25" i="8"/>
  <c r="S25" i="8" s="1"/>
  <c r="S27" i="8"/>
  <c r="L31" i="8"/>
  <c r="S26" i="8"/>
  <c r="S30" i="8"/>
  <c r="L7" i="8"/>
  <c r="L8" i="8"/>
  <c r="S8" i="8" s="1"/>
  <c r="L9" i="8"/>
  <c r="S9" i="8" s="1"/>
  <c r="L10" i="8"/>
  <c r="S10" i="8" s="1"/>
  <c r="L11" i="8"/>
  <c r="S11" i="8" s="1"/>
  <c r="L12" i="8"/>
  <c r="S12" i="8" s="1"/>
  <c r="L13" i="8"/>
  <c r="S13" i="8" s="1"/>
  <c r="L14" i="8"/>
  <c r="S14" i="8" s="1"/>
  <c r="L15" i="8"/>
  <c r="S15" i="8" s="1"/>
  <c r="L16" i="8"/>
  <c r="S16" i="8" s="1"/>
  <c r="L17" i="8"/>
  <c r="S17" i="8" s="1"/>
  <c r="L23" i="8"/>
  <c r="S23" i="8" s="1"/>
  <c r="L24" i="8" l="1"/>
  <c r="N36" i="8" s="1"/>
  <c r="N38" i="8" s="1"/>
  <c r="N39" i="8" s="1"/>
  <c r="S7" i="8"/>
  <c r="N41" i="8"/>
  <c r="C10" i="6" l="1"/>
</calcChain>
</file>

<file path=xl/comments1.xml><?xml version="1.0" encoding="utf-8"?>
<comments xmlns="http://schemas.openxmlformats.org/spreadsheetml/2006/main">
  <authors>
    <author>作成者</author>
  </authors>
  <commentList>
    <comment ref="P37" authorId="0" shapeId="0">
      <text>
        <r>
          <rPr>
            <sz val="14"/>
            <color indexed="81"/>
            <rFont val="MS P ゴシック"/>
            <family val="3"/>
            <charset val="128"/>
          </rPr>
          <t>Ａ．断熱性能に関する改修工事の
実際の工事費の合計以下となること。</t>
        </r>
      </text>
    </comment>
  </commentList>
</comments>
</file>

<file path=xl/sharedStrings.xml><?xml version="1.0" encoding="utf-8"?>
<sst xmlns="http://schemas.openxmlformats.org/spreadsheetml/2006/main" count="833" uniqueCount="282">
  <si>
    <t>メーカー名</t>
    <rPh sb="4" eb="5">
      <t>メイ</t>
    </rPh>
    <phoneticPr fontId="4"/>
  </si>
  <si>
    <t>数量</t>
  </si>
  <si>
    <t>窓</t>
  </si>
  <si>
    <t>ガラス交換</t>
    <phoneticPr fontId="7"/>
  </si>
  <si>
    <t>大</t>
  </si>
  <si>
    <t>箇所</t>
  </si>
  <si>
    <t>円</t>
    <rPh sb="0" eb="1">
      <t>エン</t>
    </rPh>
    <phoneticPr fontId="7"/>
  </si>
  <si>
    <t>円</t>
  </si>
  <si>
    <t>中</t>
  </si>
  <si>
    <t>小</t>
  </si>
  <si>
    <t>枚</t>
  </si>
  <si>
    <t>ドア</t>
  </si>
  <si>
    <t>玄関ドア等の交換</t>
  </si>
  <si>
    <t>円</t>
    <phoneticPr fontId="7"/>
  </si>
  <si>
    <t>項目</t>
    <rPh sb="0" eb="2">
      <t>コウモク</t>
    </rPh>
    <phoneticPr fontId="7"/>
  </si>
  <si>
    <t>費用</t>
    <rPh sb="0" eb="2">
      <t>ヒヨウ</t>
    </rPh>
    <phoneticPr fontId="7"/>
  </si>
  <si>
    <t>マンション</t>
    <phoneticPr fontId="7"/>
  </si>
  <si>
    <t>補助率</t>
    <rPh sb="0" eb="3">
      <t>ホジョリツ</t>
    </rPh>
    <phoneticPr fontId="7"/>
  </si>
  <si>
    <t xml:space="preserve"> 補助対象工事</t>
    <phoneticPr fontId="7"/>
  </si>
  <si>
    <t>モデル工事費</t>
    <rPh sb="3" eb="6">
      <t>コウジヒ</t>
    </rPh>
    <phoneticPr fontId="7"/>
  </si>
  <si>
    <t>実際の工事費</t>
    <rPh sb="0" eb="2">
      <t>ジッサイ</t>
    </rPh>
    <rPh sb="3" eb="5">
      <t>コウジ</t>
    </rPh>
    <rPh sb="5" eb="6">
      <t>ヒ</t>
    </rPh>
    <phoneticPr fontId="7"/>
  </si>
  <si>
    <t>Ａ．断熱性能に関する改修工事</t>
    <phoneticPr fontId="7"/>
  </si>
  <si>
    <t>既存開口部の断熱改修</t>
    <phoneticPr fontId="7"/>
  </si>
  <si>
    <t>外窓交換</t>
    <phoneticPr fontId="7"/>
  </si>
  <si>
    <t>円／箇所</t>
    <rPh sb="0" eb="1">
      <t>エン</t>
    </rPh>
    <rPh sb="2" eb="4">
      <t>カショ</t>
    </rPh>
    <phoneticPr fontId="7"/>
  </si>
  <si>
    <t>内窓設置</t>
    <phoneticPr fontId="7"/>
  </si>
  <si>
    <t>小</t>
    <phoneticPr fontId="7"/>
  </si>
  <si>
    <t>円／枚</t>
    <rPh sb="0" eb="1">
      <t>エン</t>
    </rPh>
    <rPh sb="2" eb="3">
      <t>マイ</t>
    </rPh>
    <phoneticPr fontId="7"/>
  </si>
  <si>
    <t>外壁</t>
    <rPh sb="0" eb="2">
      <t>ガイヘキ</t>
    </rPh>
    <phoneticPr fontId="7"/>
  </si>
  <si>
    <t>A-C</t>
    <phoneticPr fontId="7"/>
  </si>
  <si>
    <t xml:space="preserve">円／㎥  </t>
    <phoneticPr fontId="7"/>
  </si>
  <si>
    <t>㎥</t>
    <phoneticPr fontId="7"/>
  </si>
  <si>
    <t>戸建</t>
    <rPh sb="0" eb="2">
      <t>コダテ</t>
    </rPh>
    <phoneticPr fontId="7"/>
  </si>
  <si>
    <t>D-F</t>
    <phoneticPr fontId="7"/>
  </si>
  <si>
    <t>屋根・天井</t>
    <rPh sb="0" eb="2">
      <t>ヤネ</t>
    </rPh>
    <rPh sb="3" eb="5">
      <t>テンジョウ</t>
    </rPh>
    <phoneticPr fontId="7"/>
  </si>
  <si>
    <t>床</t>
    <rPh sb="0" eb="1">
      <t>ユカ</t>
    </rPh>
    <phoneticPr fontId="7"/>
  </si>
  <si>
    <t>Ｂ．設備改修工事等</t>
    <phoneticPr fontId="7"/>
  </si>
  <si>
    <t>Ｂ－1．
設備の高効率化工事</t>
    <phoneticPr fontId="7"/>
  </si>
  <si>
    <t>太陽熱利用システム</t>
    <phoneticPr fontId="7"/>
  </si>
  <si>
    <t>円／戸</t>
    <rPh sb="0" eb="1">
      <t>エン</t>
    </rPh>
    <rPh sb="2" eb="3">
      <t>コ</t>
    </rPh>
    <phoneticPr fontId="7"/>
  </si>
  <si>
    <t>－</t>
    <phoneticPr fontId="7"/>
  </si>
  <si>
    <t>高断熱浴槽</t>
    <rPh sb="0" eb="5">
      <t>コウダンネツヨクソウ</t>
    </rPh>
    <phoneticPr fontId="7"/>
  </si>
  <si>
    <t>円／戸</t>
    <rPh sb="0" eb="1">
      <t>エン</t>
    </rPh>
    <phoneticPr fontId="7"/>
  </si>
  <si>
    <r>
      <t>高効率給湯器
（</t>
    </r>
    <r>
      <rPr>
        <sz val="9"/>
        <color theme="1"/>
        <rFont val="ＭＳ Ｐゴシック"/>
        <family val="3"/>
        <charset val="128"/>
      </rPr>
      <t>電気ﾋｰﾄﾎﾟﾝﾌﾟ給湯器
　潜熱回収型ｶﾞｽ給湯器
　潜熱回収型石油給湯器
　ﾋｰﾄﾎﾟﾝﾌﾟ・ｶﾞｽ瞬間式
　　併用型給湯器）</t>
    </r>
    <phoneticPr fontId="7"/>
  </si>
  <si>
    <t>円／戸</t>
    <phoneticPr fontId="7"/>
  </si>
  <si>
    <t>節湯水栓</t>
    <phoneticPr fontId="7"/>
  </si>
  <si>
    <t xml:space="preserve">円／台 </t>
    <rPh sb="0" eb="1">
      <t>エン</t>
    </rPh>
    <rPh sb="2" eb="3">
      <t>ダイ</t>
    </rPh>
    <phoneticPr fontId="7"/>
  </si>
  <si>
    <t>台</t>
    <rPh sb="0" eb="1">
      <t>ダイ</t>
    </rPh>
    <phoneticPr fontId="7"/>
  </si>
  <si>
    <t>小さい方</t>
    <rPh sb="0" eb="1">
      <t>チイ</t>
    </rPh>
    <rPh sb="3" eb="4">
      <t>ホウ</t>
    </rPh>
    <phoneticPr fontId="7"/>
  </si>
  <si>
    <t>Ｂ－２．
設備の高効率化工事</t>
    <phoneticPr fontId="7"/>
  </si>
  <si>
    <t>家庭用ｺｰｼﾞｪﾈﾚｰｼｮﾝ
設備</t>
    <phoneticPr fontId="7"/>
  </si>
  <si>
    <t>（複数の見積もりによること）</t>
    <rPh sb="1" eb="3">
      <t>フクスウ</t>
    </rPh>
    <rPh sb="4" eb="6">
      <t>ミツ</t>
    </rPh>
    <phoneticPr fontId="7"/>
  </si>
  <si>
    <t>補助対象工事費の小計（①）</t>
    <rPh sb="8" eb="10">
      <t>ショウケイ</t>
    </rPh>
    <phoneticPr fontId="7"/>
  </si>
  <si>
    <t>Ａにかかる「モデル工事費」又は「実際の工事費」の合計のうち、いずれか低い額</t>
    <rPh sb="13" eb="14">
      <t>マタ</t>
    </rPh>
    <rPh sb="16" eb="18">
      <t>ジッサイ</t>
    </rPh>
    <rPh sb="19" eb="22">
      <t>コウジヒ</t>
    </rPh>
    <rPh sb="36" eb="37">
      <t>ガク</t>
    </rPh>
    <phoneticPr fontId="7"/>
  </si>
  <si>
    <t>A+B1</t>
    <phoneticPr fontId="7"/>
  </si>
  <si>
    <t>補助対象工事費の小計（②）</t>
    <rPh sb="8" eb="10">
      <t>ショウケイ</t>
    </rPh>
    <phoneticPr fontId="7"/>
  </si>
  <si>
    <t>共同住宅の住戸の床面積</t>
    <rPh sb="0" eb="2">
      <t>キョウドウ</t>
    </rPh>
    <rPh sb="2" eb="4">
      <t>ジュウタク</t>
    </rPh>
    <rPh sb="5" eb="7">
      <t>ジュウコ</t>
    </rPh>
    <rPh sb="8" eb="11">
      <t>ユカメンセキ</t>
    </rPh>
    <phoneticPr fontId="7"/>
  </si>
  <si>
    <t>【一戸建ての住宅】</t>
    <rPh sb="1" eb="3">
      <t>イッコ</t>
    </rPh>
    <rPh sb="3" eb="4">
      <t>ダ</t>
    </rPh>
    <rPh sb="6" eb="8">
      <t>ジュウタク</t>
    </rPh>
    <phoneticPr fontId="7"/>
  </si>
  <si>
    <t>全体改修であって、ZEH基準に相当するもの</t>
    <rPh sb="0" eb="2">
      <t>ゼンタイ</t>
    </rPh>
    <rPh sb="2" eb="4">
      <t>カイシュウ</t>
    </rPh>
    <rPh sb="12" eb="14">
      <t>キジュン</t>
    </rPh>
    <rPh sb="15" eb="17">
      <t>ソウトウ</t>
    </rPh>
    <phoneticPr fontId="7"/>
  </si>
  <si>
    <t>住戸の床面積</t>
    <rPh sb="0" eb="2">
      <t>ジュウコ</t>
    </rPh>
    <rPh sb="3" eb="6">
      <t>ユカメンセキ</t>
    </rPh>
    <phoneticPr fontId="7"/>
  </si>
  <si>
    <t>【マンション】</t>
    <phoneticPr fontId="7"/>
  </si>
  <si>
    <r>
      <t xml:space="preserve">住戸の全体改修であって、ZEH基準に相当するもの
</t>
    </r>
    <r>
      <rPr>
        <sz val="8"/>
        <color theme="1"/>
        <rFont val="ＭＳ Ｐゴシック"/>
        <family val="3"/>
        <charset val="128"/>
      </rPr>
      <t>（改修に係る床面積に7,400円/㎡を乗じて得た額）</t>
    </r>
    <rPh sb="0" eb="2">
      <t>ジュウコ</t>
    </rPh>
    <rPh sb="3" eb="5">
      <t>ゼンタイ</t>
    </rPh>
    <rPh sb="5" eb="7">
      <t>カイシュウ</t>
    </rPh>
    <rPh sb="15" eb="17">
      <t>キジュン</t>
    </rPh>
    <rPh sb="18" eb="20">
      <t>ソウトウ</t>
    </rPh>
    <rPh sb="26" eb="28">
      <t>カイシュウ</t>
    </rPh>
    <rPh sb="29" eb="30">
      <t>カカ</t>
    </rPh>
    <rPh sb="31" eb="34">
      <t>ユカメンセキ</t>
    </rPh>
    <rPh sb="40" eb="41">
      <t>エン</t>
    </rPh>
    <rPh sb="44" eb="45">
      <t>ジョウ</t>
    </rPh>
    <rPh sb="47" eb="48">
      <t>エ</t>
    </rPh>
    <rPh sb="49" eb="50">
      <t>ガク</t>
    </rPh>
    <phoneticPr fontId="7"/>
  </si>
  <si>
    <t>一戸建ての住宅</t>
    <phoneticPr fontId="4"/>
  </si>
  <si>
    <t>改修に係る室の床面積</t>
    <rPh sb="0" eb="2">
      <t>カイシュウ</t>
    </rPh>
    <rPh sb="3" eb="4">
      <t>カカ</t>
    </rPh>
    <rPh sb="5" eb="6">
      <t>シツ</t>
    </rPh>
    <rPh sb="7" eb="10">
      <t>ユカメンセキ</t>
    </rPh>
    <phoneticPr fontId="7"/>
  </si>
  <si>
    <r>
      <t xml:space="preserve">マンション
</t>
    </r>
    <r>
      <rPr>
        <sz val="8"/>
        <color theme="1"/>
        <rFont val="ＭＳ Ｐゴシック"/>
        <family val="3"/>
        <charset val="128"/>
      </rPr>
      <t>（改修に係る床面積に5,600円/㎡を乗じて得た額）</t>
    </r>
    <rPh sb="7" eb="9">
      <t>カイシュウ</t>
    </rPh>
    <rPh sb="10" eb="11">
      <t>カカ</t>
    </rPh>
    <rPh sb="12" eb="15">
      <t>ユカメンセキ</t>
    </rPh>
    <rPh sb="21" eb="22">
      <t>エン</t>
    </rPh>
    <rPh sb="25" eb="26">
      <t>ジョウ</t>
    </rPh>
    <rPh sb="28" eb="29">
      <t>エ</t>
    </rPh>
    <rPh sb="30" eb="31">
      <t>ガク</t>
    </rPh>
    <phoneticPr fontId="7"/>
  </si>
  <si>
    <t>蓄電池</t>
    <phoneticPr fontId="4"/>
  </si>
  <si>
    <t>LED照明</t>
    <phoneticPr fontId="4"/>
  </si>
  <si>
    <t>（その他の設備の高効率化のための工事がある場合）</t>
    <rPh sb="3" eb="4">
      <t>タ</t>
    </rPh>
    <rPh sb="5" eb="7">
      <t>セツビ</t>
    </rPh>
    <rPh sb="8" eb="12">
      <t>コウコウリツカ</t>
    </rPh>
    <rPh sb="16" eb="18">
      <t>コウジ</t>
    </rPh>
    <rPh sb="21" eb="23">
      <t>バアイ</t>
    </rPh>
    <phoneticPr fontId="4"/>
  </si>
  <si>
    <t>（その他の設備の高効率化のための工事がある場合）</t>
    <phoneticPr fontId="4"/>
  </si>
  <si>
    <t>全体改修であって省エネ基準に相当するもの</t>
    <rPh sb="0" eb="2">
      <t>ゼンタイ</t>
    </rPh>
    <rPh sb="2" eb="4">
      <t>カイシュウ</t>
    </rPh>
    <rPh sb="8" eb="9">
      <t>ショウ</t>
    </rPh>
    <rPh sb="11" eb="13">
      <t>キジュン</t>
    </rPh>
    <rPh sb="14" eb="16">
      <t>ソウトウ</t>
    </rPh>
    <phoneticPr fontId="7"/>
  </si>
  <si>
    <r>
      <t xml:space="preserve">住戸の全体改修であって、ZEH基準に相当するもの
</t>
    </r>
    <r>
      <rPr>
        <sz val="8"/>
        <color theme="1"/>
        <rFont val="ＭＳ Ｐゴシック"/>
        <family val="3"/>
        <charset val="128"/>
      </rPr>
      <t>（住戸の床面積に5,000円/㎡を乗じて得た額）</t>
    </r>
    <rPh sb="0" eb="2">
      <t>ジュウコ</t>
    </rPh>
    <rPh sb="3" eb="5">
      <t>ゼンタイ</t>
    </rPh>
    <rPh sb="5" eb="7">
      <t>カイシュウ</t>
    </rPh>
    <rPh sb="15" eb="17">
      <t>キジュン</t>
    </rPh>
    <rPh sb="18" eb="20">
      <t>ソウトウ</t>
    </rPh>
    <rPh sb="26" eb="28">
      <t>ジュウコ</t>
    </rPh>
    <rPh sb="29" eb="32">
      <t>ユカメンセキ</t>
    </rPh>
    <rPh sb="38" eb="39">
      <t>エン</t>
    </rPh>
    <rPh sb="42" eb="43">
      <t>ジョウ</t>
    </rPh>
    <rPh sb="45" eb="46">
      <t>エ</t>
    </rPh>
    <rPh sb="47" eb="48">
      <t>ガク</t>
    </rPh>
    <phoneticPr fontId="7"/>
  </si>
  <si>
    <r>
      <t xml:space="preserve">住戸の全体改修であって、省エネ基準に相当するもの
</t>
    </r>
    <r>
      <rPr>
        <sz val="8"/>
        <color theme="1"/>
        <rFont val="ＭＳ Ｐゴシック"/>
        <family val="3"/>
        <charset val="128"/>
      </rPr>
      <t>（住戸の床面積に3,800円/㎡を乗じて得た額）</t>
    </r>
    <rPh sb="0" eb="2">
      <t>ジュウコ</t>
    </rPh>
    <rPh sb="3" eb="5">
      <t>ゼンタイ</t>
    </rPh>
    <rPh sb="5" eb="7">
      <t>カイシュウ</t>
    </rPh>
    <rPh sb="12" eb="13">
      <t>ショウ</t>
    </rPh>
    <rPh sb="15" eb="17">
      <t>キジュン</t>
    </rPh>
    <rPh sb="18" eb="20">
      <t>ソウトウ</t>
    </rPh>
    <rPh sb="26" eb="28">
      <t>ジュウコ</t>
    </rPh>
    <rPh sb="29" eb="32">
      <t>ユカメンセキ</t>
    </rPh>
    <rPh sb="38" eb="39">
      <t>エン</t>
    </rPh>
    <rPh sb="42" eb="43">
      <t>ジョウ</t>
    </rPh>
    <rPh sb="45" eb="46">
      <t>エ</t>
    </rPh>
    <rPh sb="47" eb="48">
      <t>ガク</t>
    </rPh>
    <phoneticPr fontId="7"/>
  </si>
  <si>
    <r>
      <t xml:space="preserve">住戸の全体改修であって、省エネ基準に相当するもの
</t>
    </r>
    <r>
      <rPr>
        <sz val="8"/>
        <color theme="1"/>
        <rFont val="ＭＳ Ｐゴシック"/>
        <family val="3"/>
        <charset val="128"/>
      </rPr>
      <t>（改修に係る床面積に5,600円/㎡を乗じて得た額）</t>
    </r>
    <rPh sb="0" eb="2">
      <t>ジュウコ</t>
    </rPh>
    <rPh sb="3" eb="5">
      <t>ゼンタイ</t>
    </rPh>
    <rPh sb="5" eb="7">
      <t>カイシュウ</t>
    </rPh>
    <rPh sb="12" eb="13">
      <t>ショウ</t>
    </rPh>
    <rPh sb="15" eb="17">
      <t>キジュン</t>
    </rPh>
    <rPh sb="18" eb="20">
      <t>ソウトウ</t>
    </rPh>
    <rPh sb="26" eb="28">
      <t>カイシュウ</t>
    </rPh>
    <rPh sb="29" eb="30">
      <t>カカ</t>
    </rPh>
    <rPh sb="31" eb="34">
      <t>ユカメンセキ</t>
    </rPh>
    <rPh sb="40" eb="41">
      <t>エン</t>
    </rPh>
    <rPh sb="44" eb="45">
      <t>ジョウ</t>
    </rPh>
    <rPh sb="47" eb="48">
      <t>エ</t>
    </rPh>
    <rPh sb="49" eb="50">
      <t>ガク</t>
    </rPh>
    <phoneticPr fontId="7"/>
  </si>
  <si>
    <t>製品名・製品愛称</t>
    <phoneticPr fontId="4"/>
  </si>
  <si>
    <t>こどもみらい
住宅支援事業
製品型番</t>
    <rPh sb="7" eb="9">
      <t>ジュウタク</t>
    </rPh>
    <rPh sb="9" eb="11">
      <t>シエン</t>
    </rPh>
    <rPh sb="11" eb="13">
      <t>ジギョウ</t>
    </rPh>
    <phoneticPr fontId="4"/>
  </si>
  <si>
    <t>使用する製品</t>
    <rPh sb="0" eb="2">
      <t>シヨウ</t>
    </rPh>
    <rPh sb="4" eb="6">
      <t>セイヒン</t>
    </rPh>
    <phoneticPr fontId="4"/>
  </si>
  <si>
    <t>番号</t>
    <rPh sb="0" eb="2">
      <t>バンゴウ</t>
    </rPh>
    <phoneticPr fontId="4"/>
  </si>
  <si>
    <t>工事費
（材工共・諸経費・消費税等を含む）</t>
    <rPh sb="0" eb="3">
      <t>コウジヒ</t>
    </rPh>
    <rPh sb="5" eb="8">
      <t>ザイコウトモ</t>
    </rPh>
    <rPh sb="9" eb="12">
      <t>ショケイヒ</t>
    </rPh>
    <rPh sb="13" eb="16">
      <t>ショウヒゼイ</t>
    </rPh>
    <rPh sb="16" eb="17">
      <t>ナド</t>
    </rPh>
    <rPh sb="18" eb="19">
      <t>フク</t>
    </rPh>
    <phoneticPr fontId="4"/>
  </si>
  <si>
    <t>機器種別</t>
    <rPh sb="0" eb="2">
      <t>キキ</t>
    </rPh>
    <rPh sb="2" eb="4">
      <t>シュベツ</t>
    </rPh>
    <phoneticPr fontId="4"/>
  </si>
  <si>
    <t>こどもみらい登録の有無</t>
    <rPh sb="6" eb="8">
      <t>トウロク</t>
    </rPh>
    <rPh sb="9" eb="11">
      <t>ウム</t>
    </rPh>
    <phoneticPr fontId="4"/>
  </si>
  <si>
    <t>設備機器</t>
    <rPh sb="0" eb="2">
      <t>セツビ</t>
    </rPh>
    <rPh sb="2" eb="4">
      <t>キキ</t>
    </rPh>
    <phoneticPr fontId="4"/>
  </si>
  <si>
    <t>共同住宅等</t>
    <rPh sb="0" eb="2">
      <t>キョウドウ</t>
    </rPh>
    <rPh sb="2" eb="4">
      <t>ジュウタク</t>
    </rPh>
    <rPh sb="4" eb="5">
      <t>ナド</t>
    </rPh>
    <phoneticPr fontId="7"/>
  </si>
  <si>
    <t>住宅種別</t>
    <rPh sb="0" eb="2">
      <t>ジュウタク</t>
    </rPh>
    <rPh sb="2" eb="4">
      <t>シュベツ</t>
    </rPh>
    <phoneticPr fontId="7"/>
  </si>
  <si>
    <t>一戸建ての住宅</t>
    <rPh sb="0" eb="2">
      <t>イッコ</t>
    </rPh>
    <rPh sb="2" eb="3">
      <t>ダ</t>
    </rPh>
    <rPh sb="5" eb="7">
      <t>ジュウタク</t>
    </rPh>
    <phoneticPr fontId="7"/>
  </si>
  <si>
    <r>
      <t xml:space="preserve">
既存外壁、屋根・天井、床の断熱
</t>
    </r>
    <r>
      <rPr>
        <sz val="8"/>
        <color theme="1"/>
        <rFont val="ＭＳ Ｐゴシック"/>
        <family val="3"/>
        <charset val="128"/>
      </rPr>
      <t>※ 住宅種別を入力すると、住宅種別に応じたモデル工事費が示されます。
※ 使用する断熱材の区分に応じた欄に数量を記載してください。</t>
    </r>
    <rPh sb="1" eb="3">
      <t>キソン</t>
    </rPh>
    <rPh sb="6" eb="8">
      <t>ヤネ</t>
    </rPh>
    <rPh sb="9" eb="11">
      <t>テンジョウ</t>
    </rPh>
    <rPh sb="12" eb="13">
      <t>ユカ</t>
    </rPh>
    <rPh sb="19" eb="21">
      <t>ジュウタク</t>
    </rPh>
    <rPh sb="21" eb="23">
      <t>シュベツ</t>
    </rPh>
    <rPh sb="24" eb="26">
      <t>ニュウリョク</t>
    </rPh>
    <rPh sb="30" eb="32">
      <t>ジュウタク</t>
    </rPh>
    <rPh sb="32" eb="34">
      <t>シュベツ</t>
    </rPh>
    <rPh sb="35" eb="36">
      <t>オウ</t>
    </rPh>
    <rPh sb="41" eb="44">
      <t>コウジヒ</t>
    </rPh>
    <rPh sb="45" eb="46">
      <t>シメ</t>
    </rPh>
    <rPh sb="54" eb="56">
      <t>シヨウ</t>
    </rPh>
    <rPh sb="58" eb="61">
      <t>ダンネツザイ</t>
    </rPh>
    <rPh sb="62" eb="64">
      <t>クブン</t>
    </rPh>
    <rPh sb="65" eb="66">
      <t>オウ</t>
    </rPh>
    <rPh sb="68" eb="69">
      <t>ラン</t>
    </rPh>
    <rPh sb="70" eb="72">
      <t>スウリョウ</t>
    </rPh>
    <rPh sb="73" eb="75">
      <t>キサイ</t>
    </rPh>
    <phoneticPr fontId="7"/>
  </si>
  <si>
    <t>モデル工事による工事費</t>
    <rPh sb="3" eb="5">
      <t>コウジ</t>
    </rPh>
    <rPh sb="8" eb="10">
      <t>コウジ</t>
    </rPh>
    <rPh sb="10" eb="11">
      <t>ヒ</t>
    </rPh>
    <phoneticPr fontId="7"/>
  </si>
  <si>
    <t>A　の合計額</t>
    <rPh sb="3" eb="5">
      <t>ゴウケイ</t>
    </rPh>
    <rPh sb="5" eb="6">
      <t>ガク</t>
    </rPh>
    <phoneticPr fontId="4"/>
  </si>
  <si>
    <t>台</t>
    <rPh sb="0" eb="1">
      <t>ダイ</t>
    </rPh>
    <phoneticPr fontId="4"/>
  </si>
  <si>
    <t>Ｂ－1の合計額</t>
    <rPh sb="4" eb="6">
      <t>ゴウケイ</t>
    </rPh>
    <rPh sb="6" eb="7">
      <t>ガク</t>
    </rPh>
    <phoneticPr fontId="7"/>
  </si>
  <si>
    <t>式</t>
    <rPh sb="0" eb="1">
      <t>シキ</t>
    </rPh>
    <phoneticPr fontId="4"/>
  </si>
  <si>
    <t>Ｂ－２の合計額③</t>
    <rPh sb="4" eb="6">
      <t>ゴウケイ</t>
    </rPh>
    <rPh sb="6" eb="7">
      <t>ガク</t>
    </rPh>
    <phoneticPr fontId="7"/>
  </si>
  <si>
    <t>(Ｂ－１にかかる「モデル工事費」又は「実際の工事費」の合計のうち、いずれか低い額)＋③</t>
    <rPh sb="27" eb="29">
      <t>ゴウケイ</t>
    </rPh>
    <rPh sb="37" eb="38">
      <t>ヒク</t>
    </rPh>
    <rPh sb="39" eb="40">
      <t>ガク</t>
    </rPh>
    <phoneticPr fontId="7"/>
  </si>
  <si>
    <t>補助対象工事費の合計額（④）</t>
    <rPh sb="0" eb="4">
      <t>ホジョタイショウ</t>
    </rPh>
    <rPh sb="4" eb="7">
      <t>コウジヒ</t>
    </rPh>
    <rPh sb="8" eb="10">
      <t>ゴウケイ</t>
    </rPh>
    <rPh sb="10" eb="11">
      <t>ガク</t>
    </rPh>
    <phoneticPr fontId="7"/>
  </si>
  <si>
    <t>①＋②　（②が①より大きい場合にあっては、①×２）</t>
    <rPh sb="10" eb="11">
      <t>オオ</t>
    </rPh>
    <rPh sb="13" eb="15">
      <t>バアイ</t>
    </rPh>
    <phoneticPr fontId="7"/>
  </si>
  <si>
    <t>補助金額の算定（⑤）</t>
    <rPh sb="0" eb="2">
      <t>ホジョ</t>
    </rPh>
    <rPh sb="2" eb="4">
      <t>キンガク</t>
    </rPh>
    <rPh sb="5" eb="7">
      <t>サンテイ</t>
    </rPh>
    <phoneticPr fontId="7"/>
  </si>
  <si>
    <t>④×補助率（23％又は1/3）　　※千円未満切り捨て</t>
    <rPh sb="2" eb="5">
      <t>ホジョリツ</t>
    </rPh>
    <rPh sb="9" eb="10">
      <t>マタ</t>
    </rPh>
    <rPh sb="18" eb="22">
      <t>センエンミマン</t>
    </rPh>
    <rPh sb="22" eb="23">
      <t>キ</t>
    </rPh>
    <rPh sb="24" eb="25">
      <t>ス</t>
    </rPh>
    <phoneticPr fontId="7"/>
  </si>
  <si>
    <t>補助申請額（⑤、⑥のいずれか小さい額）</t>
    <phoneticPr fontId="7"/>
  </si>
  <si>
    <t xml:space="preserve">※　管理組合により複数住戸を同時申請する場合は、原則、住戸毎に作成してください。ただし、申請内容が同一の場合は、一枚で兼ねることができます。その場合にあっては、住戸名の欄に当該複数住戸名を全て記入してください。
※第12の規定による補助金交付変更申請の場合、変更の部分を下線付きとすること。
</t>
    <rPh sb="2" eb="4">
      <t>カンリ</t>
    </rPh>
    <rPh sb="4" eb="6">
      <t>クミアイ</t>
    </rPh>
    <rPh sb="9" eb="11">
      <t>フクスウ</t>
    </rPh>
    <rPh sb="11" eb="13">
      <t>ジュウコ</t>
    </rPh>
    <rPh sb="14" eb="16">
      <t>ドウジ</t>
    </rPh>
    <rPh sb="16" eb="18">
      <t>シンセイ</t>
    </rPh>
    <rPh sb="20" eb="22">
      <t>バアイ</t>
    </rPh>
    <rPh sb="24" eb="26">
      <t>ゲンソク</t>
    </rPh>
    <rPh sb="27" eb="29">
      <t>ジュウコ</t>
    </rPh>
    <rPh sb="29" eb="30">
      <t>ゴト</t>
    </rPh>
    <rPh sb="31" eb="33">
      <t>サクセイ</t>
    </rPh>
    <rPh sb="44" eb="46">
      <t>シンセイ</t>
    </rPh>
    <rPh sb="46" eb="48">
      <t>ナイヨウ</t>
    </rPh>
    <rPh sb="49" eb="51">
      <t>ドウイツ</t>
    </rPh>
    <rPh sb="52" eb="54">
      <t>バアイ</t>
    </rPh>
    <rPh sb="56" eb="58">
      <t>イチマイ</t>
    </rPh>
    <rPh sb="59" eb="60">
      <t>カ</t>
    </rPh>
    <rPh sb="72" eb="74">
      <t>バアイ</t>
    </rPh>
    <rPh sb="80" eb="82">
      <t>ジュウコ</t>
    </rPh>
    <rPh sb="82" eb="83">
      <t>メイ</t>
    </rPh>
    <rPh sb="84" eb="85">
      <t>ラン</t>
    </rPh>
    <rPh sb="86" eb="88">
      <t>トウガイ</t>
    </rPh>
    <rPh sb="88" eb="90">
      <t>フクスウ</t>
    </rPh>
    <rPh sb="90" eb="92">
      <t>ジュウコ</t>
    </rPh>
    <rPh sb="92" eb="93">
      <t>メイ</t>
    </rPh>
    <rPh sb="94" eb="95">
      <t>スベ</t>
    </rPh>
    <rPh sb="96" eb="98">
      <t>キニュウ</t>
    </rPh>
    <phoneticPr fontId="7"/>
  </si>
  <si>
    <r>
      <rPr>
        <b/>
        <sz val="9"/>
        <color theme="1"/>
        <rFont val="ＭＳ Ｐゴシック"/>
        <family val="3"/>
        <charset val="128"/>
      </rPr>
      <t>（共同住宅等・マンションの場合）</t>
    </r>
    <r>
      <rPr>
        <b/>
        <sz val="14"/>
        <color theme="1"/>
        <rFont val="ＭＳ Ｐゴシック"/>
        <family val="3"/>
        <charset val="128"/>
      </rPr>
      <t>住戸名</t>
    </r>
    <rPh sb="1" eb="3">
      <t>キョウドウ</t>
    </rPh>
    <rPh sb="3" eb="6">
      <t>ジュウタクナド</t>
    </rPh>
    <rPh sb="13" eb="15">
      <t>バアイ</t>
    </rPh>
    <rPh sb="16" eb="18">
      <t>ジュウコ</t>
    </rPh>
    <rPh sb="18" eb="19">
      <t>メイ</t>
    </rPh>
    <phoneticPr fontId="4"/>
  </si>
  <si>
    <t>※　管理組合により複数住戸を同時申請する場合は、原則、住戸毎に作成してください。ただし、申請内容が同一の場合は、一枚で兼ねることができます。その場合にあっては、住戸名の欄に当該複数住戸名を全て記入してください。
※第12の規定による補助金交付変更申請の場合、変更の部分を下線付きとすること。</t>
    <phoneticPr fontId="7"/>
  </si>
  <si>
    <r>
      <t xml:space="preserve">要綱に基づく補助上限金額（⑥）
</t>
    </r>
    <r>
      <rPr>
        <sz val="9"/>
        <color theme="1"/>
        <rFont val="ＭＳ Ｐゴシック"/>
        <family val="3"/>
        <charset val="128"/>
      </rPr>
      <t>　※千円未満切り捨て
　※該当する改修種別にチェックを入れて下さい。</t>
    </r>
    <rPh sb="33" eb="35">
      <t>カイシュウ</t>
    </rPh>
    <rPh sb="35" eb="37">
      <t>シュベツ</t>
    </rPh>
    <phoneticPr fontId="7"/>
  </si>
  <si>
    <r>
      <t>要綱に基づく補助上限金額（⑥）
　</t>
    </r>
    <r>
      <rPr>
        <sz val="9"/>
        <color theme="1"/>
        <rFont val="ＭＳ Ｐゴシック"/>
        <family val="3"/>
        <charset val="128"/>
      </rPr>
      <t>※千円未満切り捨て
　※該当する改修種別にチェックを入れて下さい。</t>
    </r>
    <rPh sb="29" eb="31">
      <t>ガイトウ</t>
    </rPh>
    <rPh sb="33" eb="35">
      <t>カイシュウ</t>
    </rPh>
    <rPh sb="35" eb="37">
      <t>シュベツ</t>
    </rPh>
    <rPh sb="43" eb="44">
      <t>イ</t>
    </rPh>
    <rPh sb="46" eb="47">
      <t>クダ</t>
    </rPh>
    <phoneticPr fontId="7"/>
  </si>
  <si>
    <t>省エネ改修（部分改修）　補助対象事業費　内訳書</t>
    <rPh sb="0" eb="1">
      <t>ショウ</t>
    </rPh>
    <rPh sb="3" eb="5">
      <t>カイシュウ</t>
    </rPh>
    <rPh sb="6" eb="8">
      <t>ブブン</t>
    </rPh>
    <phoneticPr fontId="4"/>
  </si>
  <si>
    <t>開口部（窓及びドア）</t>
    <rPh sb="0" eb="3">
      <t>カイコウブ</t>
    </rPh>
    <rPh sb="4" eb="5">
      <t>マド</t>
    </rPh>
    <rPh sb="5" eb="6">
      <t>オヨ</t>
    </rPh>
    <phoneticPr fontId="4"/>
  </si>
  <si>
    <t>窓等の種別</t>
    <rPh sb="0" eb="1">
      <t>マド</t>
    </rPh>
    <rPh sb="1" eb="2">
      <t>ナド</t>
    </rPh>
    <rPh sb="3" eb="5">
      <t>シュベツ</t>
    </rPh>
    <phoneticPr fontId="4"/>
  </si>
  <si>
    <t>断熱材</t>
    <rPh sb="0" eb="3">
      <t>ダンネツザイ</t>
    </rPh>
    <phoneticPr fontId="4"/>
  </si>
  <si>
    <t>規模</t>
    <rPh sb="0" eb="2">
      <t>キボ</t>
    </rPh>
    <phoneticPr fontId="4"/>
  </si>
  <si>
    <t>高さ（ｍ）</t>
    <rPh sb="0" eb="1">
      <t>タカ</t>
    </rPh>
    <phoneticPr fontId="4"/>
  </si>
  <si>
    <t>幅
（ｍ）</t>
    <rPh sb="0" eb="1">
      <t>ハバ</t>
    </rPh>
    <phoneticPr fontId="4"/>
  </si>
  <si>
    <t>面積
（㎡）</t>
    <rPh sb="0" eb="2">
      <t>メンセキ</t>
    </rPh>
    <phoneticPr fontId="4"/>
  </si>
  <si>
    <t>厚み
（ｍ）</t>
    <rPh sb="0" eb="1">
      <t>アツ</t>
    </rPh>
    <phoneticPr fontId="4"/>
  </si>
  <si>
    <t>使用量
（㎥）</t>
    <rPh sb="0" eb="3">
      <t>シヨウリョウ</t>
    </rPh>
    <phoneticPr fontId="4"/>
  </si>
  <si>
    <t>断熱材の使用部位</t>
    <rPh sb="0" eb="3">
      <t>ダンネツザイ</t>
    </rPh>
    <rPh sb="4" eb="6">
      <t>シヨウ</t>
    </rPh>
    <rPh sb="6" eb="8">
      <t>ブイ</t>
    </rPh>
    <phoneticPr fontId="4"/>
  </si>
  <si>
    <t>断熱材の区分
（A~F）</t>
    <rPh sb="0" eb="3">
      <t>ダンネツザイ</t>
    </rPh>
    <rPh sb="4" eb="6">
      <t>クブン</t>
    </rPh>
    <phoneticPr fontId="4"/>
  </si>
  <si>
    <t>（参考様式）費用等明細</t>
    <rPh sb="1" eb="3">
      <t>サンコウ</t>
    </rPh>
    <rPh sb="3" eb="5">
      <t>ヨウシキ</t>
    </rPh>
    <rPh sb="6" eb="8">
      <t>ヒヨウ</t>
    </rPh>
    <rPh sb="8" eb="9">
      <t>ナド</t>
    </rPh>
    <rPh sb="9" eb="11">
      <t>メイサイ</t>
    </rPh>
    <phoneticPr fontId="4"/>
  </si>
  <si>
    <t>※　こどもみらい住宅支援事業において登録のない窓等を使用する場合は、性能等の概要を備考欄に記載したうえでカタログ等を添付し、省エネ基準に適合する根拠を示すこと。以下同じ。</t>
    <rPh sb="41" eb="43">
      <t>ビコウ</t>
    </rPh>
    <rPh sb="43" eb="44">
      <t>ラン</t>
    </rPh>
    <rPh sb="45" eb="47">
      <t>キサイ</t>
    </rPh>
    <rPh sb="75" eb="76">
      <t>シメ</t>
    </rPh>
    <rPh sb="80" eb="82">
      <t>イカ</t>
    </rPh>
    <rPh sb="82" eb="83">
      <t>オナ</t>
    </rPh>
    <phoneticPr fontId="4"/>
  </si>
  <si>
    <t>※　行が不足する場合は、適宜挿入して下さい。以下同じ。</t>
    <rPh sb="2" eb="3">
      <t>ギョウ</t>
    </rPh>
    <rPh sb="4" eb="6">
      <t>フソク</t>
    </rPh>
    <rPh sb="8" eb="10">
      <t>バアイ</t>
    </rPh>
    <rPh sb="12" eb="14">
      <t>テキギ</t>
    </rPh>
    <rPh sb="14" eb="16">
      <t>ソウニュウ</t>
    </rPh>
    <rPh sb="18" eb="19">
      <t>クダ</t>
    </rPh>
    <phoneticPr fontId="4"/>
  </si>
  <si>
    <t>備考</t>
    <rPh sb="0" eb="2">
      <t>ビコウ</t>
    </rPh>
    <phoneticPr fontId="4"/>
  </si>
  <si>
    <t>省エネ改修（全体改修）　補助金精算額　内訳書</t>
    <rPh sb="0" eb="1">
      <t>ショウ</t>
    </rPh>
    <rPh sb="3" eb="5">
      <t>カイシュウ</t>
    </rPh>
    <phoneticPr fontId="4"/>
  </si>
  <si>
    <t>省エネ改修（部分改修）　補助金精算額　内訳書</t>
    <rPh sb="0" eb="1">
      <t>ショウ</t>
    </rPh>
    <rPh sb="3" eb="5">
      <t>カイシュウ</t>
    </rPh>
    <rPh sb="6" eb="8">
      <t>ブブン</t>
    </rPh>
    <phoneticPr fontId="4"/>
  </si>
  <si>
    <t>第18号様式の４の１（第17条）</t>
    <phoneticPr fontId="7"/>
  </si>
  <si>
    <t>第18号様式の４の２（第17条）</t>
    <phoneticPr fontId="7"/>
  </si>
  <si>
    <t>【共同住宅等】</t>
    <rPh sb="5" eb="6">
      <t>ナド</t>
    </rPh>
    <phoneticPr fontId="7"/>
  </si>
  <si>
    <r>
      <t xml:space="preserve">共同住宅等
</t>
    </r>
    <r>
      <rPr>
        <sz val="8"/>
        <color theme="1"/>
        <rFont val="ＭＳ Ｐゴシック"/>
        <family val="3"/>
        <charset val="128"/>
      </rPr>
      <t>（改修に係る床面積に3,800円/㎡を乗じて得た額）</t>
    </r>
    <rPh sb="7" eb="9">
      <t>カイシュウ</t>
    </rPh>
    <rPh sb="10" eb="11">
      <t>カカ</t>
    </rPh>
    <rPh sb="12" eb="15">
      <t>ユカメンセキ</t>
    </rPh>
    <rPh sb="21" eb="22">
      <t>エン</t>
    </rPh>
    <rPh sb="25" eb="26">
      <t>ジョウ</t>
    </rPh>
    <rPh sb="28" eb="29">
      <t>エ</t>
    </rPh>
    <rPh sb="30" eb="31">
      <t>ガク</t>
    </rPh>
    <phoneticPr fontId="7"/>
  </si>
  <si>
    <t>　合計（①＋②＋③）</t>
    <rPh sb="1" eb="3">
      <t>ゴウケイ</t>
    </rPh>
    <phoneticPr fontId="7"/>
  </si>
  <si>
    <t>＜省エネ診断＞補助対象事業費　内訳書</t>
    <rPh sb="7" eb="9">
      <t>ホジョ</t>
    </rPh>
    <rPh sb="9" eb="11">
      <t>タイショウ</t>
    </rPh>
    <rPh sb="11" eb="13">
      <t>ジギョウ</t>
    </rPh>
    <rPh sb="13" eb="14">
      <t>ヒ</t>
    </rPh>
    <rPh sb="17" eb="18">
      <t>ショ</t>
    </rPh>
    <phoneticPr fontId="4"/>
  </si>
  <si>
    <t>　①省エネ診断に係る費用</t>
    <rPh sb="2" eb="3">
      <t>ショウ</t>
    </rPh>
    <rPh sb="5" eb="7">
      <t>シンダン</t>
    </rPh>
    <rPh sb="8" eb="9">
      <t>カカ</t>
    </rPh>
    <rPh sb="10" eb="12">
      <t>ヒヨウ</t>
    </rPh>
    <phoneticPr fontId="7"/>
  </si>
  <si>
    <t>　補助金交付申請額
　（①＋②＋③）×２/３　
　（1,000円未満は切り捨て）</t>
    <rPh sb="1" eb="3">
      <t>ホジョ</t>
    </rPh>
    <rPh sb="3" eb="4">
      <t>キン</t>
    </rPh>
    <rPh sb="4" eb="6">
      <t>コウフ</t>
    </rPh>
    <rPh sb="8" eb="9">
      <t>ガク</t>
    </rPh>
    <phoneticPr fontId="7"/>
  </si>
  <si>
    <t>　②省エネ診断に必要となる調査等
　　に係る費用</t>
    <rPh sb="2" eb="3">
      <t>ショウ</t>
    </rPh>
    <rPh sb="5" eb="7">
      <t>シンダン</t>
    </rPh>
    <rPh sb="8" eb="10">
      <t>ヒツヨウ</t>
    </rPh>
    <rPh sb="13" eb="15">
      <t>チョウサ</t>
    </rPh>
    <rPh sb="15" eb="16">
      <t>トウ</t>
    </rPh>
    <rPh sb="22" eb="24">
      <t>ヒヨウ</t>
    </rPh>
    <phoneticPr fontId="7"/>
  </si>
  <si>
    <t>第１号様式の４の２（第９関係）</t>
    <rPh sb="12" eb="14">
      <t>カンケイ</t>
    </rPh>
    <phoneticPr fontId="7"/>
  </si>
  <si>
    <t>工事費</t>
    <rPh sb="0" eb="2">
      <t>コウジ</t>
    </rPh>
    <rPh sb="2" eb="3">
      <t>ヒ</t>
    </rPh>
    <phoneticPr fontId="7"/>
  </si>
  <si>
    <t>開口部</t>
    <phoneticPr fontId="7"/>
  </si>
  <si>
    <t>躯体等</t>
    <rPh sb="0" eb="2">
      <t>クタイ</t>
    </rPh>
    <rPh sb="2" eb="3">
      <t>トウ</t>
    </rPh>
    <phoneticPr fontId="7"/>
  </si>
  <si>
    <t>空調設備</t>
    <rPh sb="0" eb="2">
      <t>クウチョウ</t>
    </rPh>
    <rPh sb="2" eb="4">
      <t>セツビ</t>
    </rPh>
    <phoneticPr fontId="4"/>
  </si>
  <si>
    <t>機械換気設備</t>
    <rPh sb="0" eb="2">
      <t>キカイ</t>
    </rPh>
    <rPh sb="2" eb="4">
      <t>カンキ</t>
    </rPh>
    <rPh sb="4" eb="6">
      <t>セツビ</t>
    </rPh>
    <phoneticPr fontId="4"/>
  </si>
  <si>
    <t>照明設備</t>
    <rPh sb="0" eb="2">
      <t>ショウメイ</t>
    </rPh>
    <rPh sb="2" eb="4">
      <t>セツビ</t>
    </rPh>
    <phoneticPr fontId="4"/>
  </si>
  <si>
    <t>給湯設備</t>
    <rPh sb="0" eb="2">
      <t>キュウトウ</t>
    </rPh>
    <rPh sb="2" eb="4">
      <t>セツビ</t>
    </rPh>
    <phoneticPr fontId="4"/>
  </si>
  <si>
    <t>昇降機</t>
    <rPh sb="0" eb="3">
      <t>ショウコウキ</t>
    </rPh>
    <phoneticPr fontId="4"/>
  </si>
  <si>
    <t>（その他の設備の高効率化のための工事がある場合）</t>
    <phoneticPr fontId="4"/>
  </si>
  <si>
    <t>補助対象工事費の合計額（①＋②）</t>
    <rPh sb="0" eb="4">
      <t>ホジョタイショウ</t>
    </rPh>
    <rPh sb="4" eb="7">
      <t>コウジヒ</t>
    </rPh>
    <rPh sb="8" eb="10">
      <t>ゴウケイ</t>
    </rPh>
    <rPh sb="10" eb="11">
      <t>ガク</t>
    </rPh>
    <phoneticPr fontId="7"/>
  </si>
  <si>
    <t>補助申請額（③、④のいずれか小さい額）</t>
    <phoneticPr fontId="7"/>
  </si>
  <si>
    <t>㎡</t>
    <phoneticPr fontId="7"/>
  </si>
  <si>
    <t>改修部分の面積</t>
    <rPh sb="0" eb="2">
      <t>カイシュウ</t>
    </rPh>
    <rPh sb="2" eb="4">
      <t>ブブン</t>
    </rPh>
    <rPh sb="5" eb="7">
      <t>メンセキ</t>
    </rPh>
    <phoneticPr fontId="4"/>
  </si>
  <si>
    <t>①</t>
    <phoneticPr fontId="4"/>
  </si>
  <si>
    <t>②</t>
    <phoneticPr fontId="4"/>
  </si>
  <si>
    <t>③</t>
    <phoneticPr fontId="4"/>
  </si>
  <si>
    <t>④</t>
    <phoneticPr fontId="4"/>
  </si>
  <si>
    <t xml:space="preserve">※工事費については、複数の見積もりの取得等により、適正な工事費を計上すること。
※複数棟について同時に申請する場合は、棟ごとに作成すること。
※補助金交付変更申請の場合、変更の部分を下線付きとすること。
</t>
    <rPh sb="1" eb="3">
      <t>コウジ</t>
    </rPh>
    <rPh sb="3" eb="4">
      <t>ヒ</t>
    </rPh>
    <rPh sb="41" eb="43">
      <t>フクスウ</t>
    </rPh>
    <rPh sb="43" eb="44">
      <t>トウ</t>
    </rPh>
    <rPh sb="48" eb="50">
      <t>ドウジ</t>
    </rPh>
    <rPh sb="51" eb="53">
      <t>シンセイ</t>
    </rPh>
    <rPh sb="55" eb="57">
      <t>バアイ</t>
    </rPh>
    <rPh sb="59" eb="60">
      <t>トウ</t>
    </rPh>
    <rPh sb="63" eb="65">
      <t>サクセイ</t>
    </rPh>
    <phoneticPr fontId="7"/>
  </si>
  <si>
    <t>　第１号様式の４（第９関係）</t>
    <rPh sb="11" eb="13">
      <t>カンケイ</t>
    </rPh>
    <phoneticPr fontId="7"/>
  </si>
  <si>
    <t>省エネ改修補助対象事業費　内訳書</t>
    <rPh sb="0" eb="1">
      <t>ショウ</t>
    </rPh>
    <rPh sb="3" eb="5">
      <t>カイシュウ</t>
    </rPh>
    <phoneticPr fontId="4"/>
  </si>
  <si>
    <r>
      <t xml:space="preserve">補助金額（③＝（①＋②）×23%）　
</t>
    </r>
    <r>
      <rPr>
        <sz val="14"/>
        <color theme="1"/>
        <rFont val="游ゴシック"/>
        <family val="3"/>
        <charset val="128"/>
        <scheme val="minor"/>
      </rPr>
      <t>※千円未満切り捨て</t>
    </r>
    <rPh sb="0" eb="2">
      <t>ホジョ</t>
    </rPh>
    <rPh sb="2" eb="4">
      <t>キンガク</t>
    </rPh>
    <rPh sb="20" eb="22">
      <t>センエン</t>
    </rPh>
    <rPh sb="22" eb="24">
      <t>ミマン</t>
    </rPh>
    <rPh sb="24" eb="25">
      <t>キ</t>
    </rPh>
    <rPh sb="26" eb="27">
      <t>ス</t>
    </rPh>
    <phoneticPr fontId="7"/>
  </si>
  <si>
    <r>
      <rPr>
        <b/>
        <sz val="16"/>
        <color theme="1"/>
        <rFont val="游ゴシック"/>
        <family val="3"/>
        <charset val="128"/>
        <scheme val="minor"/>
      </rPr>
      <t xml:space="preserve">省エネ基準相当
</t>
    </r>
    <r>
      <rPr>
        <sz val="16"/>
        <color theme="1"/>
        <rFont val="游ゴシック"/>
        <family val="3"/>
        <charset val="128"/>
        <scheme val="minor"/>
      </rPr>
      <t>まで性能が向上する場合</t>
    </r>
    <rPh sb="0" eb="1">
      <t>ショウ</t>
    </rPh>
    <rPh sb="3" eb="5">
      <t>キジュン</t>
    </rPh>
    <rPh sb="5" eb="7">
      <t>ソウトウ</t>
    </rPh>
    <rPh sb="10" eb="12">
      <t>セイノウ</t>
    </rPh>
    <rPh sb="13" eb="15">
      <t>コウジョウ</t>
    </rPh>
    <rPh sb="17" eb="19">
      <t>バアイ</t>
    </rPh>
    <phoneticPr fontId="4"/>
  </si>
  <si>
    <r>
      <rPr>
        <b/>
        <sz val="16"/>
        <color theme="1"/>
        <rFont val="游ゴシック"/>
        <family val="3"/>
        <charset val="128"/>
        <scheme val="minor"/>
      </rPr>
      <t>ZEB水準相当</t>
    </r>
    <r>
      <rPr>
        <sz val="16"/>
        <color theme="1"/>
        <rFont val="游ゴシック"/>
        <family val="3"/>
        <charset val="128"/>
        <scheme val="minor"/>
      </rPr>
      <t xml:space="preserve">
まで性能が向上する場合</t>
    </r>
    <rPh sb="3" eb="5">
      <t>スイジュン</t>
    </rPh>
    <rPh sb="5" eb="7">
      <t>ソウトウ</t>
    </rPh>
    <rPh sb="10" eb="12">
      <t>セイノウ</t>
    </rPh>
    <rPh sb="13" eb="15">
      <t>コウジョウ</t>
    </rPh>
    <rPh sb="17" eb="19">
      <t>バアイ</t>
    </rPh>
    <phoneticPr fontId="4"/>
  </si>
  <si>
    <t>[Ａ]
断熱化
に係る工事</t>
    <rPh sb="6" eb="7">
      <t>カ</t>
    </rPh>
    <rPh sb="9" eb="10">
      <t>カカ</t>
    </rPh>
    <phoneticPr fontId="7"/>
  </si>
  <si>
    <t>[A]の合計額</t>
    <rPh sb="4" eb="6">
      <t>ゴウケイ</t>
    </rPh>
    <rPh sb="6" eb="7">
      <t>ガク</t>
    </rPh>
    <phoneticPr fontId="4"/>
  </si>
  <si>
    <t>[Ｂ]
設備の効率化
に係る工事</t>
    <rPh sb="7" eb="10">
      <t>コウリツカ</t>
    </rPh>
    <rPh sb="12" eb="13">
      <t>カカ</t>
    </rPh>
    <phoneticPr fontId="7"/>
  </si>
  <si>
    <t>[Ｂ]の合計額②</t>
    <rPh sb="4" eb="6">
      <t>ゴウケイ</t>
    </rPh>
    <rPh sb="6" eb="7">
      <t>ガク</t>
    </rPh>
    <phoneticPr fontId="7"/>
  </si>
  <si>
    <r>
      <t xml:space="preserve">補助上限金額④
</t>
    </r>
    <r>
      <rPr>
        <sz val="14"/>
        <color theme="1"/>
        <rFont val="游ゴシック"/>
        <family val="3"/>
        <charset val="128"/>
        <scheme val="minor"/>
      </rPr>
      <t>※千円未満切り捨て</t>
    </r>
    <phoneticPr fontId="7"/>
  </si>
  <si>
    <r>
      <rPr>
        <sz val="18"/>
        <color theme="1"/>
        <rFont val="游ゴシック"/>
        <family val="3"/>
        <charset val="128"/>
        <scheme val="minor"/>
      </rPr>
      <t>窓</t>
    </r>
    <r>
      <rPr>
        <sz val="14"/>
        <color theme="1"/>
        <rFont val="游ゴシック"/>
        <family val="3"/>
        <charset val="128"/>
        <scheme val="minor"/>
      </rPr>
      <t xml:space="preserve">
ガラス交換、サッシ交換　等</t>
    </r>
    <phoneticPr fontId="4"/>
  </si>
  <si>
    <r>
      <rPr>
        <sz val="18"/>
        <color theme="1"/>
        <rFont val="游ゴシック"/>
        <family val="3"/>
        <charset val="128"/>
        <scheme val="minor"/>
      </rPr>
      <t>ドア</t>
    </r>
    <r>
      <rPr>
        <sz val="14"/>
        <color theme="1"/>
        <rFont val="游ゴシック"/>
        <family val="3"/>
        <charset val="128"/>
        <scheme val="minor"/>
      </rPr>
      <t xml:space="preserve">
玄関ドア等の交換　等</t>
    </r>
    <rPh sb="12" eb="13">
      <t>トウ</t>
    </rPh>
    <phoneticPr fontId="4"/>
  </si>
  <si>
    <t>B.漁業</t>
    <phoneticPr fontId="4"/>
  </si>
  <si>
    <t>A.農業・林業</t>
    <phoneticPr fontId="4"/>
  </si>
  <si>
    <t>C.鉱業・採石業・砂利採取業</t>
    <phoneticPr fontId="4"/>
  </si>
  <si>
    <t>D.建設業</t>
    <phoneticPr fontId="4"/>
  </si>
  <si>
    <t>E.製造業</t>
    <phoneticPr fontId="4"/>
  </si>
  <si>
    <t>F.電気・ガス・熱供給・水道業</t>
    <phoneticPr fontId="4"/>
  </si>
  <si>
    <t>G.情報通信業</t>
    <phoneticPr fontId="4"/>
  </si>
  <si>
    <t>H.運輸業・郵便業</t>
    <phoneticPr fontId="4"/>
  </si>
  <si>
    <t>I.卸売業・小売業</t>
    <phoneticPr fontId="4"/>
  </si>
  <si>
    <t>J.金融業・保険業</t>
    <phoneticPr fontId="4"/>
  </si>
  <si>
    <t>K.不動産業・物品賃貸業</t>
    <phoneticPr fontId="4"/>
  </si>
  <si>
    <t>L.学術研究・専門技術サービス業</t>
    <phoneticPr fontId="4"/>
  </si>
  <si>
    <t>M.宿泊業・飲食サービス業</t>
    <phoneticPr fontId="4"/>
  </si>
  <si>
    <t>N.生活関連サービス業・娯楽業</t>
    <phoneticPr fontId="4"/>
  </si>
  <si>
    <t>O.教育・学習支援業</t>
    <phoneticPr fontId="4"/>
  </si>
  <si>
    <t>P.医療・福祉</t>
    <phoneticPr fontId="4"/>
  </si>
  <si>
    <t>Q.複合サービス事業</t>
    <phoneticPr fontId="4"/>
  </si>
  <si>
    <t>R.サービス業（他に分類されないもの）</t>
    <phoneticPr fontId="4"/>
  </si>
  <si>
    <t>01 農業</t>
    <rPh sb="3" eb="5">
      <t>ノウギョウ</t>
    </rPh>
    <phoneticPr fontId="4"/>
  </si>
  <si>
    <t>02 林業</t>
    <rPh sb="3" eb="5">
      <t>リンギョウ</t>
    </rPh>
    <phoneticPr fontId="4"/>
  </si>
  <si>
    <t>03 漁業（水産養殖業を除く）</t>
    <rPh sb="3" eb="5">
      <t>ギョギョウ</t>
    </rPh>
    <rPh sb="6" eb="8">
      <t>スイサン</t>
    </rPh>
    <rPh sb="8" eb="10">
      <t>ヨウショク</t>
    </rPh>
    <rPh sb="10" eb="11">
      <t>ギョウ</t>
    </rPh>
    <rPh sb="12" eb="13">
      <t>ノゾ</t>
    </rPh>
    <phoneticPr fontId="4"/>
  </si>
  <si>
    <t>03 水産養殖業</t>
    <rPh sb="3" eb="5">
      <t>スイサン</t>
    </rPh>
    <rPh sb="5" eb="7">
      <t>ヨウショク</t>
    </rPh>
    <rPh sb="7" eb="8">
      <t>ギョウ</t>
    </rPh>
    <phoneticPr fontId="4"/>
  </si>
  <si>
    <t>05 鉱業,採石業,砂利採取業</t>
    <rPh sb="12" eb="14">
      <t>サイシュ</t>
    </rPh>
    <rPh sb="14" eb="15">
      <t>ギョウ</t>
    </rPh>
    <phoneticPr fontId="4"/>
  </si>
  <si>
    <t>06 総合工事業</t>
    <phoneticPr fontId="4"/>
  </si>
  <si>
    <t>07 職別工事業(設備工事業を除く）</t>
    <rPh sb="11" eb="13">
      <t>コウジ</t>
    </rPh>
    <rPh sb="13" eb="14">
      <t>ギョウ</t>
    </rPh>
    <rPh sb="15" eb="16">
      <t>ノゾ</t>
    </rPh>
    <phoneticPr fontId="4"/>
  </si>
  <si>
    <t>08 設備工事業</t>
    <phoneticPr fontId="4"/>
  </si>
  <si>
    <t>09 食料品製造業</t>
    <phoneticPr fontId="4"/>
  </si>
  <si>
    <t>10 飲料・たばこ・飼料製造業</t>
    <rPh sb="12" eb="15">
      <t>セイゾウギョウ</t>
    </rPh>
    <phoneticPr fontId="4"/>
  </si>
  <si>
    <t>11 繊維工業</t>
    <phoneticPr fontId="4"/>
  </si>
  <si>
    <t>12 木材・木製品製造業（家具を除く）</t>
    <rPh sb="9" eb="12">
      <t>セイゾウギョウ</t>
    </rPh>
    <rPh sb="13" eb="15">
      <t>カグ</t>
    </rPh>
    <rPh sb="16" eb="17">
      <t>ノゾ</t>
    </rPh>
    <phoneticPr fontId="4"/>
  </si>
  <si>
    <t>13 家具・装備品製造業</t>
    <phoneticPr fontId="4"/>
  </si>
  <si>
    <t>14 パルプ・紙・紙加工品製造業</t>
    <rPh sb="12" eb="13">
      <t>ヒン</t>
    </rPh>
    <rPh sb="13" eb="16">
      <t>セイゾウギョウ</t>
    </rPh>
    <phoneticPr fontId="4"/>
  </si>
  <si>
    <t>15 印刷・同関連業</t>
    <phoneticPr fontId="4"/>
  </si>
  <si>
    <t>16 化学工業</t>
    <phoneticPr fontId="4"/>
  </si>
  <si>
    <t>17 石油製品・石炭製品製造業</t>
    <rPh sb="12" eb="15">
      <t>セイゾウギョウ</t>
    </rPh>
    <phoneticPr fontId="4"/>
  </si>
  <si>
    <t>18 プラスチック製品製造業（別掲を除く）</t>
    <rPh sb="9" eb="11">
      <t>セイヒン</t>
    </rPh>
    <rPh sb="11" eb="14">
      <t>セイゾウギョウ</t>
    </rPh>
    <rPh sb="15" eb="17">
      <t>ベッケイ</t>
    </rPh>
    <rPh sb="18" eb="19">
      <t>ノゾ</t>
    </rPh>
    <phoneticPr fontId="4"/>
  </si>
  <si>
    <t>19 ゴム製品製造業</t>
    <phoneticPr fontId="4"/>
  </si>
  <si>
    <t>20 なめし革・同製品・毛皮製造業</t>
    <rPh sb="12" eb="14">
      <t>ケガワ</t>
    </rPh>
    <rPh sb="14" eb="17">
      <t>セイゾウギョウ</t>
    </rPh>
    <phoneticPr fontId="4"/>
  </si>
  <si>
    <t>21 窯業・土石製品製造業</t>
    <phoneticPr fontId="4"/>
  </si>
  <si>
    <t>22 鉄鋼業</t>
    <phoneticPr fontId="4"/>
  </si>
  <si>
    <t>23 非鉄金属製造業</t>
    <phoneticPr fontId="4"/>
  </si>
  <si>
    <t>24 金属製品製造業</t>
    <phoneticPr fontId="4"/>
  </si>
  <si>
    <t>25 はん用機械器具製造業</t>
    <phoneticPr fontId="4"/>
  </si>
  <si>
    <t>26 生産用機械器具製造業</t>
    <phoneticPr fontId="4"/>
  </si>
  <si>
    <t>27 業務用機械器具製造業</t>
    <phoneticPr fontId="4"/>
  </si>
  <si>
    <t>28 電子部品・デバイス・電子回路製造業</t>
    <rPh sb="13" eb="15">
      <t>デンシ</t>
    </rPh>
    <rPh sb="15" eb="17">
      <t>カイロ</t>
    </rPh>
    <rPh sb="17" eb="20">
      <t>セイゾウギョウ</t>
    </rPh>
    <phoneticPr fontId="4"/>
  </si>
  <si>
    <t>29 電気機械器具製造業</t>
    <phoneticPr fontId="4"/>
  </si>
  <si>
    <t>30 情報通信機械器具製造業</t>
    <rPh sb="11" eb="14">
      <t>セイゾウギョウ</t>
    </rPh>
    <phoneticPr fontId="4"/>
  </si>
  <si>
    <t>31 輸送用機械器具製造業</t>
    <phoneticPr fontId="4"/>
  </si>
  <si>
    <t>32 その他の製造業</t>
    <phoneticPr fontId="4"/>
  </si>
  <si>
    <t>33 電気業</t>
    <phoneticPr fontId="4"/>
  </si>
  <si>
    <t>34 ガス業</t>
    <phoneticPr fontId="4"/>
  </si>
  <si>
    <t>35 熱供給業</t>
    <phoneticPr fontId="4"/>
  </si>
  <si>
    <t>36 水道業</t>
    <phoneticPr fontId="4"/>
  </si>
  <si>
    <t>37 通信業</t>
    <phoneticPr fontId="4"/>
  </si>
  <si>
    <t>38 放送業</t>
    <phoneticPr fontId="4"/>
  </si>
  <si>
    <t>39 情報サービス業</t>
    <phoneticPr fontId="4"/>
  </si>
  <si>
    <t>40 インターネット附随サービス業</t>
    <rPh sb="10" eb="12">
      <t>フズイ</t>
    </rPh>
    <rPh sb="16" eb="17">
      <t>ギョウ</t>
    </rPh>
    <phoneticPr fontId="4"/>
  </si>
  <si>
    <t>41 映像・音声・文字情報制作業</t>
    <rPh sb="11" eb="13">
      <t>ジョウホウ</t>
    </rPh>
    <rPh sb="13" eb="14">
      <t>セイ</t>
    </rPh>
    <rPh sb="14" eb="16">
      <t>サギョウ</t>
    </rPh>
    <phoneticPr fontId="4"/>
  </si>
  <si>
    <t>42 鉄道業</t>
    <phoneticPr fontId="4"/>
  </si>
  <si>
    <t>43 道路旅客運送業</t>
    <phoneticPr fontId="4"/>
  </si>
  <si>
    <t>44 道路貨物運送業</t>
    <phoneticPr fontId="4"/>
  </si>
  <si>
    <t>45 水運業</t>
    <phoneticPr fontId="4"/>
  </si>
  <si>
    <t>46 航空運輸業</t>
    <phoneticPr fontId="4"/>
  </si>
  <si>
    <t>47 倉庫業</t>
    <phoneticPr fontId="4"/>
  </si>
  <si>
    <t>48 運輸に附帯するサービス業</t>
    <rPh sb="14" eb="15">
      <t>ギョウ</t>
    </rPh>
    <phoneticPr fontId="4"/>
  </si>
  <si>
    <t>49 郵便業（信書便事業を含む）</t>
    <rPh sb="13" eb="14">
      <t>フク</t>
    </rPh>
    <phoneticPr fontId="4"/>
  </si>
  <si>
    <t>50 各種商品卸売業</t>
    <phoneticPr fontId="4"/>
  </si>
  <si>
    <t>51 繊維・衣服等卸売業</t>
    <phoneticPr fontId="4"/>
  </si>
  <si>
    <t>52 飲食料品卸売業</t>
    <phoneticPr fontId="4"/>
  </si>
  <si>
    <t>53 建築材料，鉱物・金属材料等卸売業</t>
    <rPh sb="8" eb="10">
      <t>コウブツ</t>
    </rPh>
    <rPh sb="11" eb="13">
      <t>キンゾク</t>
    </rPh>
    <rPh sb="13" eb="15">
      <t>ザイリョウ</t>
    </rPh>
    <rPh sb="15" eb="16">
      <t>トウ</t>
    </rPh>
    <rPh sb="16" eb="19">
      <t>オロシウリギョウ</t>
    </rPh>
    <phoneticPr fontId="4"/>
  </si>
  <si>
    <t>54 機械器具卸売業</t>
    <phoneticPr fontId="4"/>
  </si>
  <si>
    <t>55 その他の卸売業</t>
    <phoneticPr fontId="4"/>
  </si>
  <si>
    <t>56 各種商品小売業</t>
    <phoneticPr fontId="4"/>
  </si>
  <si>
    <t>57 織物・衣服・身の回り品小売業</t>
    <rPh sb="11" eb="12">
      <t>マワ</t>
    </rPh>
    <rPh sb="13" eb="14">
      <t>ヒン</t>
    </rPh>
    <rPh sb="14" eb="17">
      <t>コウリギョウ</t>
    </rPh>
    <phoneticPr fontId="4"/>
  </si>
  <si>
    <t>58 飲食料品小売業</t>
    <phoneticPr fontId="4"/>
  </si>
  <si>
    <t>59 機械器具小売業</t>
    <phoneticPr fontId="4"/>
  </si>
  <si>
    <t>60 その他の小売業</t>
    <phoneticPr fontId="4"/>
  </si>
  <si>
    <t>61 無店舗小売業</t>
    <phoneticPr fontId="4"/>
  </si>
  <si>
    <t>62 銀行業</t>
    <phoneticPr fontId="4"/>
  </si>
  <si>
    <t>63 協同組織金融業</t>
    <phoneticPr fontId="4"/>
  </si>
  <si>
    <t>64 貸金業,クレジットカード業等非預金信用機関</t>
    <rPh sb="3" eb="5">
      <t>カシキン</t>
    </rPh>
    <rPh sb="5" eb="6">
      <t>ギョウ</t>
    </rPh>
    <rPh sb="15" eb="16">
      <t>ギョウ</t>
    </rPh>
    <rPh sb="16" eb="17">
      <t>トウ</t>
    </rPh>
    <rPh sb="17" eb="18">
      <t>ヒ</t>
    </rPh>
    <rPh sb="18" eb="20">
      <t>ヨキン</t>
    </rPh>
    <rPh sb="20" eb="22">
      <t>シンヨウ</t>
    </rPh>
    <rPh sb="22" eb="24">
      <t>キカン</t>
    </rPh>
    <phoneticPr fontId="4"/>
  </si>
  <si>
    <t>65 金融商品取引業,商品先物取引業</t>
    <rPh sb="11" eb="13">
      <t>ショウヒン</t>
    </rPh>
    <rPh sb="13" eb="15">
      <t>サキモノ</t>
    </rPh>
    <rPh sb="15" eb="17">
      <t>トリヒキ</t>
    </rPh>
    <rPh sb="17" eb="18">
      <t>ギョウ</t>
    </rPh>
    <phoneticPr fontId="4"/>
  </si>
  <si>
    <t>66 補助的金融業等</t>
    <phoneticPr fontId="4"/>
  </si>
  <si>
    <t>67 保険業（保険媒介代理業,保険サービス業を含む）</t>
    <rPh sb="3" eb="6">
      <t>ホケンギョウ</t>
    </rPh>
    <rPh sb="7" eb="9">
      <t>ホケン</t>
    </rPh>
    <rPh sb="9" eb="11">
      <t>バイカイ</t>
    </rPh>
    <rPh sb="11" eb="13">
      <t>ダイリ</t>
    </rPh>
    <rPh sb="13" eb="14">
      <t>ギョウ</t>
    </rPh>
    <rPh sb="15" eb="17">
      <t>ホケン</t>
    </rPh>
    <rPh sb="21" eb="22">
      <t>ギョウ</t>
    </rPh>
    <rPh sb="23" eb="24">
      <t>フク</t>
    </rPh>
    <phoneticPr fontId="4"/>
  </si>
  <si>
    <t>68 不動産取引業</t>
    <phoneticPr fontId="4"/>
  </si>
  <si>
    <t>69 不動産賃貸業・管理業</t>
    <phoneticPr fontId="4"/>
  </si>
  <si>
    <t>70 物品賃貸業</t>
    <phoneticPr fontId="4"/>
  </si>
  <si>
    <t>71 学術・開発研究機関</t>
    <phoneticPr fontId="4"/>
  </si>
  <si>
    <t>72 専門サービス業（他に分類されないもの）</t>
    <rPh sb="9" eb="10">
      <t>ギョウ</t>
    </rPh>
    <rPh sb="11" eb="12">
      <t>ホカ</t>
    </rPh>
    <rPh sb="13" eb="15">
      <t>ブンルイ</t>
    </rPh>
    <phoneticPr fontId="4"/>
  </si>
  <si>
    <t>73 広告業</t>
    <phoneticPr fontId="4"/>
  </si>
  <si>
    <t>74 技術サービス業（他に分類されないもの）</t>
    <rPh sb="9" eb="10">
      <t>ギョウ</t>
    </rPh>
    <rPh sb="11" eb="12">
      <t>ホカ</t>
    </rPh>
    <rPh sb="13" eb="15">
      <t>ブンルイ</t>
    </rPh>
    <phoneticPr fontId="4"/>
  </si>
  <si>
    <t>75 宿泊業</t>
    <phoneticPr fontId="4"/>
  </si>
  <si>
    <t>76 飲食店</t>
    <phoneticPr fontId="4"/>
  </si>
  <si>
    <t>77 持ち帰り・配達飲食サービス業</t>
    <rPh sb="10" eb="12">
      <t>インショク</t>
    </rPh>
    <rPh sb="16" eb="17">
      <t>ギョウ</t>
    </rPh>
    <phoneticPr fontId="4"/>
  </si>
  <si>
    <t>78 洗濯・理容・美容・浴場業</t>
    <rPh sb="13" eb="14">
      <t>ジョウ</t>
    </rPh>
    <rPh sb="14" eb="15">
      <t>ギョウ</t>
    </rPh>
    <phoneticPr fontId="4"/>
  </si>
  <si>
    <t>79 その他の生活関連サービス業</t>
    <rPh sb="15" eb="16">
      <t>ギョウ</t>
    </rPh>
    <phoneticPr fontId="4"/>
  </si>
  <si>
    <t>80 娯楽業</t>
    <phoneticPr fontId="4"/>
  </si>
  <si>
    <t>81 学校教育</t>
    <phoneticPr fontId="4"/>
  </si>
  <si>
    <t>82 その他の教育,学習支援業</t>
    <rPh sb="12" eb="14">
      <t>シエン</t>
    </rPh>
    <rPh sb="14" eb="15">
      <t>ギョウ</t>
    </rPh>
    <phoneticPr fontId="4"/>
  </si>
  <si>
    <t>83 医療業</t>
    <phoneticPr fontId="4"/>
  </si>
  <si>
    <t>84 保健衛生</t>
    <phoneticPr fontId="4"/>
  </si>
  <si>
    <t>85 社会保険・社会福祉・介護事業</t>
    <rPh sb="10" eb="12">
      <t>フクシ</t>
    </rPh>
    <rPh sb="13" eb="15">
      <t>カイゴ</t>
    </rPh>
    <rPh sb="15" eb="17">
      <t>ジギョウ</t>
    </rPh>
    <phoneticPr fontId="4"/>
  </si>
  <si>
    <t>86 郵便局</t>
    <phoneticPr fontId="4"/>
  </si>
  <si>
    <t>87 協同組合（他に分類されないもの）</t>
    <rPh sb="10" eb="12">
      <t>ブンルイ</t>
    </rPh>
    <phoneticPr fontId="4"/>
  </si>
  <si>
    <t>88 廃棄物処理業</t>
    <phoneticPr fontId="4"/>
  </si>
  <si>
    <t>89 自動車整備業</t>
    <phoneticPr fontId="4"/>
  </si>
  <si>
    <t>90 機械等修理業（別掲を除く）</t>
    <rPh sb="13" eb="14">
      <t>ノゾ</t>
    </rPh>
    <phoneticPr fontId="4"/>
  </si>
  <si>
    <t>91 職業紹介・労働者派遣業</t>
    <phoneticPr fontId="4"/>
  </si>
  <si>
    <t>92 その他の事業サービス業</t>
    <phoneticPr fontId="4"/>
  </si>
  <si>
    <t>93 政治・経済・文化団体</t>
    <phoneticPr fontId="4"/>
  </si>
  <si>
    <t>94 宗教</t>
    <phoneticPr fontId="4"/>
  </si>
  <si>
    <t>95 その他のサービス業</t>
    <phoneticPr fontId="4"/>
  </si>
  <si>
    <t>96 外国公務</t>
    <phoneticPr fontId="4"/>
  </si>
  <si>
    <t>97 国家公務</t>
    <phoneticPr fontId="4"/>
  </si>
  <si>
    <t>98 地方公務</t>
    <phoneticPr fontId="4"/>
  </si>
  <si>
    <t>99 分類不能の産業</t>
    <phoneticPr fontId="4"/>
  </si>
  <si>
    <t>T.分類不能の産業</t>
    <phoneticPr fontId="4"/>
  </si>
  <si>
    <t>S.公務</t>
    <phoneticPr fontId="4"/>
  </si>
  <si>
    <t>第１号様式の３の１、第７号様式の３の１</t>
    <phoneticPr fontId="7"/>
  </si>
  <si>
    <t>　③BELS等の評価・認証に係る費用</t>
    <rPh sb="6" eb="7">
      <t>トウ</t>
    </rPh>
    <rPh sb="8" eb="10">
      <t>ヒョウカ</t>
    </rPh>
    <rPh sb="11" eb="13">
      <t>ニンショウ</t>
    </rPh>
    <rPh sb="14" eb="15">
      <t>カカ</t>
    </rPh>
    <rPh sb="16" eb="18">
      <t>ヒヨウ</t>
    </rPh>
    <phoneticPr fontId="7"/>
  </si>
  <si>
    <t>※ 補助金交付変更申請の場合、変更部分を下線付きとすること。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</si>
</sst>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3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Ｐゴシック"/>
      <family val="3"/>
      <charset val="128"/>
    </font>
    <font>
      <sz val="11"/>
      <color theme="1"/>
      <name val="ＭＳ Ｐゴシック"/>
      <family val="3"/>
      <charset val="128"/>
    </font>
    <font>
      <sz val="6"/>
      <name val="游ゴシック"/>
      <family val="2"/>
      <charset val="128"/>
      <scheme val="minor"/>
    </font>
    <font>
      <sz val="11"/>
      <color rgb="FFFF0000"/>
      <name val="ＭＳ Ｐゴシック"/>
      <family val="3"/>
      <charset val="128"/>
    </font>
    <font>
      <sz val="14"/>
      <color theme="1"/>
      <name val="ＭＳ Ｐゴシック"/>
      <family val="3"/>
      <charset val="128"/>
    </font>
    <font>
      <sz val="11"/>
      <name val="ＭＳ Ｐゴシック"/>
      <family val="3"/>
      <charset val="128"/>
    </font>
    <font>
      <sz val="11"/>
      <color rgb="FFFF0000"/>
      <name val="ＭＳ Ｐ明朝"/>
      <family val="1"/>
      <charset val="128"/>
    </font>
    <font>
      <sz val="9"/>
      <color theme="1"/>
      <name val="ＭＳ Ｐゴシック"/>
      <family val="3"/>
      <charset val="128"/>
    </font>
    <font>
      <sz val="8"/>
      <color theme="1"/>
      <name val="ＭＳ Ｐゴシック"/>
      <family val="3"/>
      <charset val="128"/>
    </font>
    <font>
      <sz val="14"/>
      <color indexed="81"/>
      <name val="MS P ゴシック"/>
      <family val="3"/>
      <charset val="128"/>
    </font>
    <font>
      <sz val="6"/>
      <color theme="1"/>
      <name val="ＭＳ Ｐゴシック"/>
      <family val="3"/>
      <charset val="128"/>
    </font>
    <font>
      <b/>
      <sz val="9"/>
      <color theme="1"/>
      <name val="ＭＳ Ｐゴシック"/>
      <family val="3"/>
      <charset val="128"/>
    </font>
    <font>
      <b/>
      <sz val="11"/>
      <color theme="1"/>
      <name val="ＭＳ Ｐゴシック"/>
      <family val="3"/>
      <charset val="128"/>
    </font>
    <font>
      <b/>
      <sz val="14"/>
      <color theme="1"/>
      <name val="ＭＳ Ｐゴシック"/>
      <family val="3"/>
      <charset val="128"/>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8"/>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s>
  <fills count="9">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59999389629810485"/>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double">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5">
    <xf numFmtId="0" fontId="0" fillId="0" borderId="0"/>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1" fillId="0" borderId="0">
      <alignment vertical="center"/>
    </xf>
  </cellStyleXfs>
  <cellXfs count="392">
    <xf numFmtId="0" fontId="0" fillId="0" borderId="0" xfId="0"/>
    <xf numFmtId="0" fontId="0" fillId="0" borderId="0" xfId="0" applyAlignment="1">
      <alignment vertical="center"/>
    </xf>
    <xf numFmtId="0" fontId="6" fillId="0" borderId="0" xfId="0" applyFont="1" applyAlignment="1">
      <alignment vertical="center"/>
    </xf>
    <xf numFmtId="38" fontId="6" fillId="0" borderId="0" xfId="1" applyFont="1">
      <alignment vertical="center"/>
    </xf>
    <xf numFmtId="38" fontId="6" fillId="0" borderId="38" xfId="1" applyFont="1" applyBorder="1">
      <alignment vertical="center"/>
    </xf>
    <xf numFmtId="38" fontId="6" fillId="0" borderId="46" xfId="1" applyFont="1" applyBorder="1">
      <alignment vertical="center"/>
    </xf>
    <xf numFmtId="38" fontId="6" fillId="0" borderId="21" xfId="1" applyFont="1" applyBorder="1">
      <alignment vertical="center"/>
    </xf>
    <xf numFmtId="38" fontId="6" fillId="0" borderId="9" xfId="1" applyFont="1" applyBorder="1" applyAlignment="1">
      <alignment horizontal="right" vertical="center" wrapText="1"/>
    </xf>
    <xf numFmtId="38" fontId="6" fillId="0" borderId="23" xfId="1" applyFont="1" applyBorder="1" applyAlignment="1">
      <alignment horizontal="right" vertical="center" wrapText="1"/>
    </xf>
    <xf numFmtId="0" fontId="6" fillId="0" borderId="0" xfId="0" applyFont="1" applyAlignment="1">
      <alignment horizontal="center" vertical="center"/>
    </xf>
    <xf numFmtId="38" fontId="6" fillId="0" borderId="0" xfId="1" applyFont="1" applyBorder="1">
      <alignment vertical="center"/>
    </xf>
    <xf numFmtId="0" fontId="6" fillId="0" borderId="0" xfId="0" applyFont="1" applyBorder="1" applyAlignment="1">
      <alignment vertical="center"/>
    </xf>
    <xf numFmtId="38" fontId="6" fillId="0" borderId="0" xfId="1" applyFont="1" applyBorder="1" applyAlignment="1">
      <alignment horizontal="center" vertical="center"/>
    </xf>
    <xf numFmtId="38" fontId="6" fillId="0" borderId="13" xfId="1" applyFont="1" applyBorder="1" applyAlignment="1">
      <alignment horizontal="right"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38" fontId="6" fillId="0" borderId="21" xfId="1" applyFont="1" applyBorder="1" applyAlignment="1">
      <alignment horizontal="center" vertical="center" wrapText="1"/>
    </xf>
    <xf numFmtId="0" fontId="6" fillId="3" borderId="22" xfId="0" applyFont="1" applyFill="1" applyBorder="1" applyAlignment="1" applyProtection="1">
      <alignment horizontal="center" vertical="center" wrapText="1"/>
      <protection locked="0"/>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3" borderId="21" xfId="0" applyFont="1" applyFill="1" applyBorder="1" applyAlignment="1" applyProtection="1">
      <alignment horizontal="center" vertical="center" wrapText="1"/>
      <protection locked="0"/>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8" fillId="0" borderId="0" xfId="0" applyFont="1" applyAlignment="1">
      <alignment vertical="center"/>
    </xf>
    <xf numFmtId="0" fontId="10" fillId="0" borderId="0" xfId="0" applyFont="1" applyAlignment="1">
      <alignment vertical="center"/>
    </xf>
    <xf numFmtId="9" fontId="6" fillId="0" borderId="22" xfId="1" applyNumberFormat="1" applyFont="1" applyBorder="1">
      <alignment vertical="center"/>
    </xf>
    <xf numFmtId="9" fontId="6" fillId="0" borderId="0" xfId="0" applyNumberFormat="1" applyFont="1" applyAlignment="1">
      <alignment vertical="center"/>
    </xf>
    <xf numFmtId="0" fontId="6" fillId="0" borderId="40" xfId="0" applyFont="1" applyBorder="1" applyAlignment="1">
      <alignment horizontal="center" vertical="center" wrapText="1"/>
    </xf>
    <xf numFmtId="0" fontId="6" fillId="0" borderId="51" xfId="0" applyFont="1" applyBorder="1" applyAlignment="1">
      <alignment horizontal="center" vertical="center" wrapText="1"/>
    </xf>
    <xf numFmtId="38" fontId="6" fillId="0" borderId="51" xfId="1" applyFont="1" applyBorder="1" applyAlignment="1">
      <alignment horizontal="center" vertical="center" wrapText="1"/>
    </xf>
    <xf numFmtId="0" fontId="6" fillId="3" borderId="51" xfId="0" applyFont="1" applyFill="1" applyBorder="1" applyAlignment="1" applyProtection="1">
      <alignment horizontal="center" vertical="center" wrapText="1"/>
      <protection locked="0"/>
    </xf>
    <xf numFmtId="0" fontId="6" fillId="6" borderId="52" xfId="0" applyFont="1" applyFill="1" applyBorder="1" applyAlignment="1">
      <alignment horizontal="center" vertical="center" wrapText="1"/>
    </xf>
    <xf numFmtId="0" fontId="6" fillId="0" borderId="40" xfId="0" applyFont="1" applyFill="1" applyBorder="1" applyAlignment="1">
      <alignment vertical="center" wrapText="1"/>
    </xf>
    <xf numFmtId="0" fontId="6" fillId="0" borderId="44" xfId="0" applyFont="1" applyFill="1" applyBorder="1" applyAlignment="1">
      <alignment vertical="center" wrapText="1"/>
    </xf>
    <xf numFmtId="38" fontId="11" fillId="0" borderId="0" xfId="1" applyFont="1">
      <alignment vertical="center"/>
    </xf>
    <xf numFmtId="0" fontId="6" fillId="0" borderId="53" xfId="0" applyFont="1" applyBorder="1" applyAlignment="1">
      <alignment horizontal="center" vertical="center" wrapText="1"/>
    </xf>
    <xf numFmtId="38" fontId="6" fillId="0" borderId="53" xfId="1" applyFont="1" applyBorder="1" applyAlignment="1">
      <alignment horizontal="center" vertical="center" wrapText="1"/>
    </xf>
    <xf numFmtId="0" fontId="6" fillId="3" borderId="53" xfId="0" applyFont="1" applyFill="1" applyBorder="1" applyAlignment="1" applyProtection="1">
      <alignment horizontal="center" vertical="center" wrapText="1"/>
      <protection locked="0"/>
    </xf>
    <xf numFmtId="0" fontId="6" fillId="6" borderId="54"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6" xfId="0" applyFont="1" applyFill="1" applyBorder="1" applyAlignment="1">
      <alignment vertical="center" wrapText="1"/>
    </xf>
    <xf numFmtId="0" fontId="6" fillId="6" borderId="9" xfId="0" applyFont="1" applyFill="1" applyBorder="1" applyAlignment="1">
      <alignment horizontal="center" vertical="center" wrapText="1"/>
    </xf>
    <xf numFmtId="0" fontId="6" fillId="0" borderId="55" xfId="0" applyFont="1" applyBorder="1" applyAlignment="1">
      <alignment horizontal="center" vertical="center" wrapText="1"/>
    </xf>
    <xf numFmtId="38" fontId="6" fillId="0" borderId="55" xfId="1" applyFont="1" applyBorder="1" applyAlignment="1">
      <alignment horizontal="center" vertical="center" wrapText="1"/>
    </xf>
    <xf numFmtId="0" fontId="6" fillId="3" borderId="55" xfId="0" applyFont="1" applyFill="1" applyBorder="1" applyAlignment="1" applyProtection="1">
      <alignment horizontal="center" vertical="center" wrapText="1"/>
      <protection locked="0"/>
    </xf>
    <xf numFmtId="0" fontId="6" fillId="6" borderId="56" xfId="0" applyFont="1" applyFill="1" applyBorder="1" applyAlignment="1">
      <alignment horizontal="center" vertical="center" wrapText="1"/>
    </xf>
    <xf numFmtId="176" fontId="6" fillId="3" borderId="55" xfId="1" applyNumberFormat="1" applyFont="1" applyFill="1" applyBorder="1" applyAlignment="1" applyProtection="1">
      <alignment horizontal="center" vertical="center" wrapText="1"/>
      <protection locked="0"/>
    </xf>
    <xf numFmtId="176" fontId="6" fillId="6" borderId="56" xfId="1" applyNumberFormat="1" applyFont="1" applyFill="1" applyBorder="1" applyAlignment="1" applyProtection="1">
      <alignment horizontal="center" vertical="center" wrapText="1"/>
      <protection locked="0"/>
    </xf>
    <xf numFmtId="0" fontId="6" fillId="0" borderId="38" xfId="0" applyFont="1" applyBorder="1" applyAlignment="1">
      <alignment vertical="center"/>
    </xf>
    <xf numFmtId="176" fontId="6" fillId="3" borderId="21" xfId="1" applyNumberFormat="1" applyFont="1" applyFill="1" applyBorder="1" applyAlignment="1" applyProtection="1">
      <alignment horizontal="center" vertical="center" wrapText="1"/>
      <protection locked="0"/>
    </xf>
    <xf numFmtId="176" fontId="6" fillId="6" borderId="9" xfId="1" applyNumberFormat="1" applyFont="1" applyFill="1" applyBorder="1" applyAlignment="1" applyProtection="1">
      <alignment horizontal="center" vertical="center" wrapText="1"/>
      <protection locked="0"/>
    </xf>
    <xf numFmtId="0" fontId="6" fillId="0" borderId="46" xfId="0" applyFont="1" applyBorder="1" applyAlignment="1">
      <alignment vertical="center"/>
    </xf>
    <xf numFmtId="176" fontId="6" fillId="3" borderId="46" xfId="1" applyNumberFormat="1" applyFont="1" applyFill="1" applyBorder="1" applyAlignment="1" applyProtection="1">
      <alignment horizontal="center" vertical="center" wrapText="1"/>
      <protection locked="0"/>
    </xf>
    <xf numFmtId="176" fontId="6" fillId="6" borderId="7" xfId="1" applyNumberFormat="1" applyFont="1" applyFill="1" applyBorder="1" applyAlignment="1" applyProtection="1">
      <alignment horizontal="center" vertical="center" wrapText="1"/>
      <protection locked="0"/>
    </xf>
    <xf numFmtId="0" fontId="6" fillId="0" borderId="58" xfId="0" applyFont="1" applyBorder="1" applyAlignment="1">
      <alignment horizontal="center" vertical="center" wrapText="1"/>
    </xf>
    <xf numFmtId="176" fontId="6" fillId="3" borderId="18" xfId="1" applyNumberFormat="1" applyFont="1" applyFill="1" applyBorder="1" applyAlignment="1" applyProtection="1">
      <alignment horizontal="center" vertical="center" wrapText="1"/>
      <protection locked="0"/>
    </xf>
    <xf numFmtId="176" fontId="6" fillId="6" borderId="20" xfId="1" applyNumberFormat="1" applyFont="1" applyFill="1" applyBorder="1" applyAlignment="1" applyProtection="1">
      <alignment horizontal="center" vertical="center" wrapText="1"/>
      <protection locked="0"/>
    </xf>
    <xf numFmtId="0" fontId="6" fillId="0" borderId="27" xfId="0" applyFont="1" applyFill="1" applyBorder="1" applyAlignment="1">
      <alignment vertical="center" wrapText="1"/>
    </xf>
    <xf numFmtId="0" fontId="6" fillId="0" borderId="31" xfId="0" applyFont="1" applyFill="1" applyBorder="1" applyAlignment="1">
      <alignment vertical="center" wrapText="1"/>
    </xf>
    <xf numFmtId="0" fontId="6" fillId="0" borderId="21" xfId="0" applyFont="1" applyBorder="1" applyAlignment="1">
      <alignment vertical="center"/>
    </xf>
    <xf numFmtId="38" fontId="6" fillId="4" borderId="35" xfId="1"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3" borderId="40" xfId="0" applyFont="1" applyFill="1" applyBorder="1" applyAlignment="1" applyProtection="1">
      <alignment horizontal="center" vertical="center" wrapText="1"/>
      <protection locked="0"/>
    </xf>
    <xf numFmtId="38" fontId="6" fillId="4" borderId="40" xfId="1" applyFont="1" applyFill="1" applyBorder="1" applyAlignment="1">
      <alignment horizontal="right" vertical="center" wrapText="1"/>
    </xf>
    <xf numFmtId="0" fontId="6" fillId="0" borderId="44" xfId="0" applyFont="1" applyFill="1" applyBorder="1" applyAlignment="1">
      <alignment horizontal="center" vertical="center" wrapText="1"/>
    </xf>
    <xf numFmtId="38" fontId="6" fillId="4" borderId="22" xfId="1" applyFont="1" applyFill="1" applyBorder="1" applyAlignment="1">
      <alignment horizontal="right" vertical="center" wrapText="1"/>
    </xf>
    <xf numFmtId="0" fontId="6" fillId="0" borderId="26" xfId="0" applyFont="1" applyFill="1" applyBorder="1" applyAlignment="1">
      <alignment horizontal="center" vertical="center" wrapText="1"/>
    </xf>
    <xf numFmtId="0" fontId="6" fillId="3" borderId="27" xfId="0" applyFont="1" applyFill="1" applyBorder="1" applyAlignment="1" applyProtection="1">
      <alignment horizontal="center" vertical="center" wrapText="1"/>
      <protection locked="0"/>
    </xf>
    <xf numFmtId="0" fontId="6" fillId="0" borderId="27" xfId="0" applyFont="1" applyBorder="1" applyAlignment="1">
      <alignment horizontal="center" vertical="center" wrapText="1"/>
    </xf>
    <xf numFmtId="38" fontId="6" fillId="4" borderId="27" xfId="1" applyFont="1" applyFill="1" applyBorder="1" applyAlignment="1">
      <alignment horizontal="right" vertical="center" wrapText="1"/>
    </xf>
    <xf numFmtId="0" fontId="6" fillId="0" borderId="62" xfId="0" applyFont="1" applyFill="1" applyBorder="1" applyAlignment="1">
      <alignment horizontal="center" vertical="center" wrapText="1"/>
    </xf>
    <xf numFmtId="0" fontId="6" fillId="0" borderId="0" xfId="0" applyFont="1" applyAlignment="1">
      <alignment horizontal="right" vertical="center"/>
    </xf>
    <xf numFmtId="0" fontId="6" fillId="0" borderId="47" xfId="0" applyFont="1" applyFill="1" applyBorder="1" applyAlignment="1">
      <alignment horizontal="center" vertical="center" wrapText="1"/>
    </xf>
    <xf numFmtId="38" fontId="6" fillId="7" borderId="38" xfId="1" applyFont="1" applyFill="1" applyBorder="1">
      <alignment vertical="center"/>
    </xf>
    <xf numFmtId="38" fontId="6" fillId="7" borderId="46" xfId="1" applyFont="1" applyFill="1" applyBorder="1">
      <alignment vertical="center"/>
    </xf>
    <xf numFmtId="38" fontId="6" fillId="7" borderId="21" xfId="1" applyFont="1" applyFill="1" applyBorder="1">
      <alignment vertical="center"/>
    </xf>
    <xf numFmtId="38" fontId="6" fillId="7" borderId="0" xfId="1" applyFont="1" applyFill="1" applyBorder="1">
      <alignment vertical="center"/>
    </xf>
    <xf numFmtId="38" fontId="8" fillId="0" borderId="0" xfId="1" applyFont="1">
      <alignment vertical="center"/>
    </xf>
    <xf numFmtId="38" fontId="6" fillId="0" borderId="52" xfId="1" applyFont="1" applyBorder="1" applyAlignment="1">
      <alignment horizontal="right" vertical="center" wrapText="1"/>
    </xf>
    <xf numFmtId="0" fontId="6" fillId="0" borderId="64" xfId="0" applyFont="1" applyBorder="1" applyAlignment="1">
      <alignment horizontal="center" vertical="center" wrapText="1"/>
    </xf>
    <xf numFmtId="38" fontId="6" fillId="0" borderId="0" xfId="0" applyNumberFormat="1" applyFont="1" applyAlignment="1">
      <alignment vertical="center"/>
    </xf>
    <xf numFmtId="3" fontId="6" fillId="0" borderId="4" xfId="0" applyNumberFormat="1" applyFont="1" applyBorder="1" applyAlignment="1">
      <alignment horizontal="right" vertical="center" wrapText="1"/>
    </xf>
    <xf numFmtId="3" fontId="6" fillId="0" borderId="7" xfId="0" applyNumberFormat="1" applyFont="1" applyBorder="1" applyAlignment="1">
      <alignment horizontal="right" vertical="center" wrapText="1"/>
    </xf>
    <xf numFmtId="38" fontId="6" fillId="0" borderId="0" xfId="0" applyNumberFormat="1" applyFont="1" applyBorder="1" applyAlignment="1">
      <alignment vertical="center"/>
    </xf>
    <xf numFmtId="0" fontId="8" fillId="0" borderId="0" xfId="0" applyFont="1" applyBorder="1" applyAlignment="1">
      <alignment vertical="center"/>
    </xf>
    <xf numFmtId="0" fontId="6" fillId="0" borderId="7" xfId="0" applyFont="1" applyBorder="1" applyAlignment="1">
      <alignment vertical="center"/>
    </xf>
    <xf numFmtId="0" fontId="13" fillId="0" borderId="0" xfId="0" applyFont="1" applyBorder="1" applyAlignment="1">
      <alignment vertical="center" wrapText="1"/>
    </xf>
    <xf numFmtId="0" fontId="6" fillId="4" borderId="8" xfId="0" applyFont="1" applyFill="1" applyBorder="1" applyAlignment="1">
      <alignment vertical="center" wrapText="1"/>
    </xf>
    <xf numFmtId="49" fontId="6" fillId="0" borderId="0" xfId="0" applyNumberFormat="1" applyFont="1" applyBorder="1" applyAlignment="1" applyProtection="1">
      <alignment horizontal="center" vertical="center"/>
      <protection locked="0"/>
    </xf>
    <xf numFmtId="0" fontId="0" fillId="0" borderId="22" xfId="0" applyBorder="1"/>
    <xf numFmtId="0" fontId="0" fillId="0" borderId="22" xfId="0" applyBorder="1" applyAlignment="1">
      <alignment horizontal="left" vertical="center" wrapText="1"/>
    </xf>
    <xf numFmtId="0" fontId="6" fillId="0" borderId="8" xfId="0" applyFont="1" applyBorder="1" applyAlignment="1">
      <alignment horizontal="center" vertical="center" wrapText="1"/>
    </xf>
    <xf numFmtId="0" fontId="6" fillId="0" borderId="0" xfId="0" applyFont="1" applyFill="1" applyBorder="1" applyAlignment="1">
      <alignment vertical="center" wrapText="1"/>
    </xf>
    <xf numFmtId="0" fontId="9" fillId="0" borderId="0" xfId="0" applyFont="1" applyBorder="1" applyAlignment="1">
      <alignment horizontal="center" vertical="center"/>
    </xf>
    <xf numFmtId="0" fontId="6" fillId="6" borderId="42" xfId="0" applyFont="1" applyFill="1" applyBorder="1" applyAlignment="1">
      <alignment horizontal="justify" vertical="center" wrapText="1"/>
    </xf>
    <xf numFmtId="0" fontId="6" fillId="6" borderId="23" xfId="0" applyFont="1" applyFill="1" applyBorder="1" applyAlignment="1">
      <alignment horizontal="justify" vertical="center" wrapText="1"/>
    </xf>
    <xf numFmtId="0" fontId="6" fillId="0" borderId="42" xfId="0" applyFont="1" applyBorder="1" applyAlignment="1">
      <alignment horizontal="center" vertical="center" wrapText="1"/>
    </xf>
    <xf numFmtId="0" fontId="6" fillId="0" borderId="23" xfId="0" applyFont="1" applyBorder="1" applyAlignment="1">
      <alignment horizontal="center" vertical="center" wrapText="1"/>
    </xf>
    <xf numFmtId="0" fontId="6" fillId="6" borderId="22" xfId="0" applyFont="1" applyFill="1" applyBorder="1" applyAlignment="1">
      <alignment horizontal="left" vertical="center" wrapText="1"/>
    </xf>
    <xf numFmtId="0" fontId="6" fillId="0" borderId="42"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38" fontId="6" fillId="6" borderId="22" xfId="1" applyFont="1" applyFill="1" applyBorder="1" applyAlignment="1">
      <alignment horizontal="right" vertical="center" wrapText="1"/>
    </xf>
    <xf numFmtId="38" fontId="6" fillId="6" borderId="27" xfId="1" applyFont="1" applyFill="1" applyBorder="1" applyAlignment="1">
      <alignment horizontal="right" vertical="center" wrapText="1"/>
    </xf>
    <xf numFmtId="38" fontId="6" fillId="6" borderId="40" xfId="1" applyFont="1" applyFill="1" applyBorder="1" applyAlignment="1">
      <alignment horizontal="right" vertical="center" wrapText="1"/>
    </xf>
    <xf numFmtId="0" fontId="6" fillId="6" borderId="40" xfId="0" applyFont="1" applyFill="1" applyBorder="1" applyAlignment="1">
      <alignment vertical="center" wrapText="1"/>
    </xf>
    <xf numFmtId="0" fontId="6" fillId="6" borderId="22" xfId="0" applyFont="1" applyFill="1" applyBorder="1" applyAlignment="1">
      <alignment vertical="center" wrapText="1"/>
    </xf>
    <xf numFmtId="0" fontId="6" fillId="6" borderId="27" xfId="0" applyFont="1" applyFill="1" applyBorder="1" applyAlignment="1">
      <alignment vertical="center" wrapText="1"/>
    </xf>
    <xf numFmtId="0" fontId="6" fillId="6" borderId="8" xfId="0" applyFont="1" applyFill="1" applyBorder="1" applyAlignment="1">
      <alignment vertical="center" wrapText="1"/>
    </xf>
    <xf numFmtId="38" fontId="6" fillId="4" borderId="7" xfId="1" applyFont="1" applyFill="1" applyBorder="1" applyAlignment="1">
      <alignment horizontal="center" vertical="center" wrapText="1"/>
    </xf>
    <xf numFmtId="0" fontId="6" fillId="4" borderId="70" xfId="0" applyFont="1" applyFill="1" applyBorder="1" applyAlignment="1">
      <alignment horizontal="center" vertical="center" wrapText="1"/>
    </xf>
    <xf numFmtId="0" fontId="9" fillId="0" borderId="3" xfId="0" applyFont="1" applyBorder="1" applyAlignment="1">
      <alignment horizontal="center" vertical="center"/>
    </xf>
    <xf numFmtId="0" fontId="6" fillId="4" borderId="65" xfId="0" applyFont="1" applyFill="1" applyBorder="1" applyAlignment="1">
      <alignment horizontal="center"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justify" vertical="center" wrapText="1"/>
    </xf>
    <xf numFmtId="0" fontId="6" fillId="0" borderId="28" xfId="0" applyFont="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3" fillId="0" borderId="10" xfId="0" applyFont="1" applyBorder="1" applyAlignment="1">
      <alignment vertical="center" wrapText="1"/>
    </xf>
    <xf numFmtId="0" fontId="6" fillId="0" borderId="10" xfId="0" applyFont="1" applyFill="1" applyBorder="1" applyAlignment="1">
      <alignment vertical="center" wrapText="1"/>
    </xf>
    <xf numFmtId="0" fontId="6" fillId="0" borderId="24" xfId="0" applyFont="1" applyBorder="1" applyAlignment="1">
      <alignment vertical="center"/>
    </xf>
    <xf numFmtId="0" fontId="6" fillId="0" borderId="25" xfId="0" applyFont="1" applyBorder="1" applyAlignment="1">
      <alignment vertical="center"/>
    </xf>
    <xf numFmtId="38" fontId="6" fillId="6" borderId="14" xfId="1" applyFont="1" applyFill="1" applyBorder="1" applyAlignment="1">
      <alignment horizontal="right" vertical="center" wrapText="1"/>
    </xf>
    <xf numFmtId="38" fontId="6" fillId="6" borderId="13" xfId="1" applyFont="1" applyFill="1" applyBorder="1" applyAlignment="1">
      <alignment horizontal="right" vertical="center" wrapText="1"/>
    </xf>
    <xf numFmtId="0" fontId="0" fillId="0" borderId="22" xfId="0" applyBorder="1" applyAlignment="1">
      <alignment vertical="center" wrapText="1"/>
    </xf>
    <xf numFmtId="0" fontId="0" fillId="0" borderId="22" xfId="0" applyBorder="1" applyAlignment="1">
      <alignment horizontal="left" vertical="center" wrapText="1"/>
    </xf>
    <xf numFmtId="0" fontId="6" fillId="0" borderId="4" xfId="0" applyFont="1" applyBorder="1" applyAlignment="1">
      <alignment horizontal="left" vertical="center" wrapText="1"/>
    </xf>
    <xf numFmtId="0" fontId="6" fillId="0" borderId="4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center" vertical="center" wrapText="1"/>
    </xf>
    <xf numFmtId="0" fontId="6" fillId="3" borderId="21" xfId="0" applyFont="1" applyFill="1" applyBorder="1" applyAlignment="1" applyProtection="1">
      <alignment horizontal="center" vertical="center" wrapText="1"/>
      <protection locked="0"/>
    </xf>
    <xf numFmtId="0" fontId="6" fillId="0" borderId="21" xfId="0" applyFont="1" applyBorder="1" applyAlignment="1">
      <alignment horizontal="center" vertical="center" wrapText="1"/>
    </xf>
    <xf numFmtId="0" fontId="6" fillId="0" borderId="0" xfId="0" applyFont="1" applyAlignment="1">
      <alignment horizontal="left" vertical="top" wrapText="1"/>
    </xf>
    <xf numFmtId="38" fontId="6" fillId="0" borderId="63" xfId="1" applyFont="1" applyBorder="1" applyAlignment="1">
      <alignment horizontal="right" vertical="center" wrapText="1"/>
    </xf>
    <xf numFmtId="38" fontId="6" fillId="0" borderId="10" xfId="1" applyFont="1" applyBorder="1" applyAlignment="1">
      <alignment horizontal="right" vertical="center" wrapText="1"/>
    </xf>
    <xf numFmtId="38" fontId="6" fillId="0" borderId="24" xfId="1" applyFont="1" applyBorder="1" applyAlignment="1">
      <alignment horizontal="right" vertical="center" wrapText="1"/>
    </xf>
    <xf numFmtId="0" fontId="6" fillId="0" borderId="74" xfId="0" applyFont="1" applyBorder="1" applyAlignment="1">
      <alignment horizontal="center" vertical="center" wrapText="1"/>
    </xf>
    <xf numFmtId="177" fontId="6" fillId="4" borderId="11" xfId="0" applyNumberFormat="1" applyFont="1" applyFill="1" applyBorder="1" applyAlignment="1">
      <alignment vertical="center" wrapText="1"/>
    </xf>
    <xf numFmtId="0" fontId="0" fillId="0" borderId="0" xfId="0" applyAlignment="1">
      <alignment horizontal="right"/>
    </xf>
    <xf numFmtId="0" fontId="19" fillId="0" borderId="0" xfId="0" applyFont="1"/>
    <xf numFmtId="0" fontId="20" fillId="0" borderId="0" xfId="0" applyFont="1" applyAlignment="1">
      <alignment horizontal="left" vertical="top" wrapText="1"/>
    </xf>
    <xf numFmtId="0" fontId="22" fillId="0" borderId="0" xfId="0" applyFont="1" applyAlignment="1">
      <alignment vertical="center"/>
    </xf>
    <xf numFmtId="0" fontId="22" fillId="0" borderId="0" xfId="0" applyFont="1" applyAlignment="1">
      <alignment horizontal="left" vertical="center"/>
    </xf>
    <xf numFmtId="0" fontId="25" fillId="0" borderId="41" xfId="0" applyFont="1" applyBorder="1" applyAlignment="1">
      <alignment horizontal="center" vertical="center" wrapText="1"/>
    </xf>
    <xf numFmtId="0" fontId="22" fillId="0" borderId="17" xfId="0" applyFont="1" applyBorder="1" applyAlignment="1">
      <alignment horizontal="center" vertical="center" wrapText="1"/>
    </xf>
    <xf numFmtId="38" fontId="27" fillId="4" borderId="79" xfId="1" applyFont="1" applyFill="1" applyBorder="1" applyAlignment="1">
      <alignment horizontal="center" vertical="center" wrapText="1"/>
    </xf>
    <xf numFmtId="0" fontId="25" fillId="0" borderId="22" xfId="0" applyFont="1" applyBorder="1" applyAlignment="1">
      <alignment horizontal="center" vertical="center" wrapText="1"/>
    </xf>
    <xf numFmtId="0" fontId="22" fillId="0" borderId="23" xfId="0" applyFont="1" applyBorder="1" applyAlignment="1">
      <alignment horizontal="center" vertical="center" wrapText="1"/>
    </xf>
    <xf numFmtId="38" fontId="27" fillId="4" borderId="24" xfId="1"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28" xfId="0" applyFont="1" applyBorder="1" applyAlignment="1">
      <alignment horizontal="center" vertical="center" wrapText="1"/>
    </xf>
    <xf numFmtId="38" fontId="27" fillId="4" borderId="5" xfId="1" applyFont="1" applyFill="1" applyBorder="1" applyAlignment="1">
      <alignment horizontal="center" vertical="center" wrapText="1"/>
    </xf>
    <xf numFmtId="0" fontId="26" fillId="0" borderId="33" xfId="0" applyFont="1" applyFill="1" applyBorder="1" applyAlignment="1">
      <alignment horizontal="center" vertical="center" wrapText="1"/>
    </xf>
    <xf numFmtId="38" fontId="24" fillId="0" borderId="32" xfId="1" applyFont="1" applyFill="1" applyBorder="1" applyAlignment="1">
      <alignment horizontal="center" vertical="center" wrapText="1"/>
    </xf>
    <xf numFmtId="0" fontId="28" fillId="0" borderId="79" xfId="0" applyFont="1" applyBorder="1" applyAlignment="1">
      <alignment horizontal="center" vertical="center" wrapText="1"/>
    </xf>
    <xf numFmtId="0" fontId="28" fillId="0" borderId="24"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0" xfId="0" applyFont="1" applyFill="1" applyBorder="1" applyAlignment="1">
      <alignment horizontal="center" vertical="top" wrapText="1"/>
    </xf>
    <xf numFmtId="38" fontId="27" fillId="4" borderId="10" xfId="1"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19" xfId="0" applyFont="1" applyFill="1" applyBorder="1" applyAlignment="1">
      <alignment horizontal="center" vertical="top" wrapText="1"/>
    </xf>
    <xf numFmtId="38" fontId="27" fillId="4" borderId="19" xfId="1" applyFont="1" applyFill="1" applyBorder="1" applyAlignment="1">
      <alignment horizontal="center" vertical="center" wrapText="1"/>
    </xf>
    <xf numFmtId="0" fontId="21" fillId="0" borderId="0" xfId="0" applyFont="1" applyAlignment="1">
      <alignment vertical="center"/>
    </xf>
    <xf numFmtId="0" fontId="29" fillId="0" borderId="80" xfId="0" applyFont="1" applyBorder="1" applyAlignment="1">
      <alignment horizontal="left" vertical="center" wrapText="1"/>
    </xf>
    <xf numFmtId="38" fontId="27" fillId="0" borderId="10" xfId="1" applyFont="1" applyFill="1" applyBorder="1" applyAlignment="1">
      <alignment horizontal="center" vertical="center" wrapText="1"/>
    </xf>
    <xf numFmtId="0" fontId="29" fillId="0" borderId="11" xfId="0" applyFont="1" applyFill="1" applyBorder="1" applyAlignment="1">
      <alignment horizontal="left" vertical="center" wrapText="1"/>
    </xf>
    <xf numFmtId="0" fontId="30" fillId="0" borderId="81" xfId="0" applyFont="1" applyBorder="1" applyAlignment="1">
      <alignment horizontal="center" vertical="center" wrapText="1"/>
    </xf>
    <xf numFmtId="38" fontId="24" fillId="0" borderId="24" xfId="1" applyFont="1" applyFill="1" applyBorder="1" applyAlignment="1">
      <alignment horizontal="center" vertical="center" wrapText="1"/>
    </xf>
    <xf numFmtId="0" fontId="28" fillId="0" borderId="25" xfId="0" applyFont="1" applyFill="1" applyBorder="1" applyAlignment="1">
      <alignment horizontal="left" vertical="center" wrapText="1"/>
    </xf>
    <xf numFmtId="0" fontId="31" fillId="0" borderId="5" xfId="0" applyFont="1" applyBorder="1" applyAlignment="1">
      <alignment horizontal="center" vertical="center" wrapText="1"/>
    </xf>
    <xf numFmtId="0" fontId="22" fillId="0" borderId="82" xfId="0" applyFont="1" applyBorder="1" applyAlignment="1">
      <alignment horizontal="center" vertical="center" wrapText="1"/>
    </xf>
    <xf numFmtId="3" fontId="27" fillId="4" borderId="24" xfId="0" applyNumberFormat="1" applyFont="1" applyFill="1" applyBorder="1" applyAlignment="1">
      <alignment horizontal="center" vertical="center" wrapText="1"/>
    </xf>
    <xf numFmtId="0" fontId="29" fillId="0" borderId="25" xfId="0" applyFont="1" applyFill="1" applyBorder="1" applyAlignment="1">
      <alignment horizontal="left" vertical="center" wrapText="1"/>
    </xf>
    <xf numFmtId="0" fontId="22" fillId="0" borderId="0" xfId="0" applyFont="1" applyBorder="1" applyAlignment="1">
      <alignment vertical="center"/>
    </xf>
    <xf numFmtId="38" fontId="22" fillId="0" borderId="0" xfId="1" applyFont="1" applyBorder="1" applyAlignment="1">
      <alignment horizontal="center" vertical="center"/>
    </xf>
    <xf numFmtId="0" fontId="26" fillId="0" borderId="81" xfId="0" applyFont="1" applyBorder="1" applyAlignment="1">
      <alignment horizontal="center" vertical="center" wrapText="1"/>
    </xf>
    <xf numFmtId="0" fontId="26" fillId="0" borderId="3" xfId="0" applyFont="1" applyBorder="1" applyAlignment="1">
      <alignment horizontal="center" vertical="center" wrapText="1"/>
    </xf>
    <xf numFmtId="0" fontId="28" fillId="8" borderId="13" xfId="0" applyFont="1" applyFill="1" applyBorder="1" applyAlignment="1">
      <alignment horizontal="justify" vertical="center" wrapText="1"/>
    </xf>
    <xf numFmtId="38" fontId="24" fillId="8" borderId="14" xfId="1" applyFont="1" applyFill="1" applyBorder="1" applyAlignment="1">
      <alignment horizontal="center" vertical="center" wrapText="1"/>
    </xf>
    <xf numFmtId="0" fontId="28" fillId="8" borderId="15" xfId="0" applyFont="1" applyFill="1" applyBorder="1" applyAlignment="1">
      <alignment horizontal="left" vertical="center" wrapText="1"/>
    </xf>
    <xf numFmtId="0" fontId="30" fillId="0" borderId="5" xfId="0" applyFont="1" applyBorder="1" applyAlignment="1">
      <alignment horizontal="center" vertical="center" wrapText="1"/>
    </xf>
    <xf numFmtId="3" fontId="27" fillId="4" borderId="0" xfId="0" applyNumberFormat="1" applyFont="1" applyFill="1" applyBorder="1" applyAlignment="1">
      <alignment horizontal="center" vertical="center" wrapText="1"/>
    </xf>
    <xf numFmtId="0" fontId="28" fillId="0" borderId="8" xfId="0" applyFont="1" applyFill="1" applyBorder="1" applyAlignment="1">
      <alignment horizontal="left" vertical="center" wrapText="1"/>
    </xf>
    <xf numFmtId="0" fontId="29" fillId="0" borderId="77" xfId="0" applyFont="1" applyFill="1" applyBorder="1" applyAlignment="1">
      <alignment horizontal="left" vertical="center" wrapText="1"/>
    </xf>
    <xf numFmtId="0" fontId="29" fillId="0" borderId="47" xfId="0" applyFont="1" applyFill="1" applyBorder="1" applyAlignment="1">
      <alignment horizontal="left" vertical="center" wrapText="1"/>
    </xf>
    <xf numFmtId="0" fontId="29" fillId="0" borderId="7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9" fillId="0" borderId="76" xfId="0" applyFont="1" applyFill="1" applyBorder="1" applyAlignment="1">
      <alignment vertical="center" wrapText="1"/>
    </xf>
    <xf numFmtId="0" fontId="29" fillId="0" borderId="78" xfId="0" applyFont="1" applyFill="1" applyBorder="1" applyAlignment="1">
      <alignment vertical="center" wrapText="1"/>
    </xf>
    <xf numFmtId="0" fontId="27" fillId="0" borderId="4" xfId="0" applyFont="1" applyBorder="1" applyAlignment="1">
      <alignment horizontal="center" vertical="center" wrapText="1"/>
    </xf>
    <xf numFmtId="0" fontId="0" fillId="0" borderId="0" xfId="0" applyAlignment="1">
      <alignment vertical="center" wrapText="1"/>
    </xf>
    <xf numFmtId="0" fontId="32" fillId="0" borderId="0" xfId="4" applyFont="1">
      <alignment vertical="center"/>
    </xf>
    <xf numFmtId="0" fontId="33" fillId="0" borderId="0" xfId="4" applyFont="1">
      <alignment vertical="center"/>
    </xf>
    <xf numFmtId="0" fontId="34" fillId="0" borderId="0" xfId="4" applyFont="1" applyAlignment="1"/>
    <xf numFmtId="0" fontId="33" fillId="0" borderId="22" xfId="4" applyFont="1" applyBorder="1" applyAlignment="1">
      <alignment horizontal="center" vertical="center"/>
    </xf>
    <xf numFmtId="0" fontId="33" fillId="0" borderId="22" xfId="4" applyFont="1" applyBorder="1">
      <alignment vertical="center"/>
    </xf>
    <xf numFmtId="0" fontId="33" fillId="4" borderId="23" xfId="4" applyFont="1" applyFill="1" applyBorder="1">
      <alignment vertical="center"/>
    </xf>
    <xf numFmtId="0" fontId="33" fillId="0" borderId="25" xfId="4" applyFont="1" applyBorder="1">
      <alignment vertical="center"/>
    </xf>
    <xf numFmtId="0" fontId="33" fillId="0" borderId="22" xfId="4" applyFont="1" applyBorder="1" applyAlignment="1">
      <alignment vertical="center" wrapText="1"/>
    </xf>
    <xf numFmtId="0" fontId="33" fillId="0" borderId="23" xfId="4" applyFont="1" applyBorder="1">
      <alignment vertical="center"/>
    </xf>
    <xf numFmtId="0" fontId="33" fillId="0" borderId="23" xfId="4" applyFont="1" applyBorder="1" applyAlignment="1">
      <alignment horizontal="center" vertical="center"/>
    </xf>
    <xf numFmtId="0" fontId="33" fillId="0" borderId="25" xfId="4" applyFont="1" applyBorder="1" applyAlignment="1">
      <alignment horizontal="center" vertical="center"/>
    </xf>
    <xf numFmtId="0" fontId="33" fillId="0" borderId="5" xfId="4" applyFont="1" applyBorder="1" applyAlignment="1">
      <alignment horizontal="left" vertical="top" wrapText="1"/>
    </xf>
    <xf numFmtId="0" fontId="24" fillId="8" borderId="13" xfId="0" applyFont="1" applyFill="1" applyBorder="1" applyAlignment="1">
      <alignment horizontal="justify" vertical="center" wrapText="1"/>
    </xf>
    <xf numFmtId="0" fontId="24" fillId="8" borderId="14" xfId="0" applyFont="1" applyFill="1" applyBorder="1" applyAlignment="1">
      <alignment horizontal="justify" vertical="center" wrapText="1"/>
    </xf>
    <xf numFmtId="0" fontId="29" fillId="0" borderId="0" xfId="0" applyFont="1" applyAlignment="1">
      <alignment horizontal="left" vertical="top" wrapText="1"/>
    </xf>
    <xf numFmtId="0" fontId="27" fillId="0" borderId="23" xfId="0" applyFont="1" applyBorder="1" applyAlignment="1">
      <alignment horizontal="left" vertical="center" wrapText="1"/>
    </xf>
    <xf numFmtId="0" fontId="27" fillId="0" borderId="10" xfId="0" applyFont="1" applyBorder="1" applyAlignment="1">
      <alignment horizontal="left" vertical="center" wrapText="1"/>
    </xf>
    <xf numFmtId="0" fontId="27" fillId="0" borderId="24" xfId="0" applyFont="1" applyBorder="1" applyAlignment="1">
      <alignment horizontal="left" vertical="center"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0" fillId="4" borderId="9" xfId="0" applyFont="1" applyFill="1" applyBorder="1" applyAlignment="1">
      <alignment horizontal="center" vertical="top" wrapText="1"/>
    </xf>
    <xf numFmtId="0" fontId="20" fillId="0" borderId="4" xfId="0" applyFont="1" applyBorder="1" applyAlignment="1">
      <alignment horizontal="left" vertical="center" wrapText="1"/>
    </xf>
    <xf numFmtId="0" fontId="20" fillId="4" borderId="20" xfId="0" applyFont="1" applyFill="1" applyBorder="1" applyAlignment="1">
      <alignment horizontal="center" vertical="top" wrapText="1"/>
    </xf>
    <xf numFmtId="0" fontId="24" fillId="0" borderId="45" xfId="0" applyFont="1" applyBorder="1" applyAlignment="1">
      <alignment horizontal="center" vertical="center" wrapText="1"/>
    </xf>
    <xf numFmtId="0" fontId="24" fillId="0" borderId="59" xfId="0" applyFont="1" applyBorder="1" applyAlignment="1">
      <alignment horizontal="center" vertical="center" wrapText="1"/>
    </xf>
    <xf numFmtId="0" fontId="27" fillId="0" borderId="23" xfId="0" applyFont="1" applyBorder="1" applyAlignment="1">
      <alignment horizontal="center" vertical="center" wrapText="1"/>
    </xf>
    <xf numFmtId="0" fontId="24"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33"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0" fillId="0" borderId="6" xfId="0" applyFont="1" applyBorder="1" applyAlignment="1">
      <alignment horizontal="left" vertical="center" wrapText="1"/>
    </xf>
    <xf numFmtId="0" fontId="20" fillId="4" borderId="18" xfId="0" applyFont="1" applyFill="1" applyBorder="1" applyAlignment="1">
      <alignment horizontal="center" vertical="top" wrapText="1"/>
    </xf>
    <xf numFmtId="0" fontId="20" fillId="4" borderId="11" xfId="0" applyFont="1" applyFill="1" applyBorder="1" applyAlignment="1">
      <alignment horizontal="center" vertical="top" wrapText="1"/>
    </xf>
    <xf numFmtId="0" fontId="23" fillId="0" borderId="0" xfId="0" applyFont="1" applyAlignment="1">
      <alignment horizontal="center" vertical="top"/>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0" fontId="17" fillId="0" borderId="66" xfId="0" applyFont="1" applyBorder="1" applyAlignment="1">
      <alignment horizontal="center" vertical="center"/>
    </xf>
    <xf numFmtId="0" fontId="6" fillId="0" borderId="66" xfId="0" applyFont="1" applyBorder="1" applyAlignment="1">
      <alignment horizontal="center" vertical="center"/>
    </xf>
    <xf numFmtId="0" fontId="17" fillId="6" borderId="66" xfId="0" applyFont="1" applyFill="1" applyBorder="1" applyAlignment="1">
      <alignment horizontal="center" vertical="center"/>
    </xf>
    <xf numFmtId="0" fontId="6" fillId="6" borderId="66" xfId="0" applyFont="1" applyFill="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6" borderId="13" xfId="0" applyFont="1" applyFill="1" applyBorder="1" applyAlignment="1">
      <alignment horizontal="center" vertical="center"/>
    </xf>
    <xf numFmtId="0" fontId="9" fillId="6" borderId="15" xfId="0" applyFont="1" applyFill="1" applyBorder="1" applyAlignment="1">
      <alignment horizontal="center" vertical="center"/>
    </xf>
    <xf numFmtId="0" fontId="9" fillId="0" borderId="1" xfId="0" applyFont="1" applyBorder="1" applyAlignment="1">
      <alignment horizontal="center" vertical="center"/>
    </xf>
    <xf numFmtId="0" fontId="9" fillId="0" borderId="67" xfId="0" applyFont="1" applyBorder="1" applyAlignment="1">
      <alignment horizontal="center" vertical="center"/>
    </xf>
    <xf numFmtId="9" fontId="9" fillId="6" borderId="13" xfId="0" quotePrefix="1" applyNumberFormat="1" applyFont="1" applyFill="1" applyBorder="1" applyAlignment="1">
      <alignment horizontal="center" vertical="center"/>
    </xf>
    <xf numFmtId="9" fontId="9" fillId="6" borderId="15" xfId="0" quotePrefix="1" applyNumberFormat="1" applyFont="1" applyFill="1" applyBorder="1" applyAlignment="1">
      <alignment horizontal="center" vertical="center"/>
    </xf>
    <xf numFmtId="9" fontId="9" fillId="6" borderId="1" xfId="0" quotePrefix="1" applyNumberFormat="1" applyFont="1" applyFill="1" applyBorder="1" applyAlignment="1">
      <alignment horizontal="center" vertical="center"/>
    </xf>
    <xf numFmtId="9" fontId="9" fillId="6" borderId="67" xfId="0" quotePrefix="1" applyNumberFormat="1" applyFont="1" applyFill="1" applyBorder="1" applyAlignment="1">
      <alignment horizontal="center" vertical="center"/>
    </xf>
    <xf numFmtId="9" fontId="9" fillId="5" borderId="49" xfId="0" applyNumberFormat="1" applyFont="1" applyFill="1" applyBorder="1" applyAlignment="1">
      <alignment horizontal="center" vertical="center"/>
    </xf>
    <xf numFmtId="9" fontId="9" fillId="5" borderId="50" xfId="0" applyNumberFormat="1" applyFont="1" applyFill="1" applyBorder="1" applyAlignment="1">
      <alignment horizontal="center" vertical="center"/>
    </xf>
    <xf numFmtId="9" fontId="6" fillId="0" borderId="22" xfId="1" applyNumberFormat="1" applyFont="1" applyBorder="1" applyAlignment="1">
      <alignment horizontal="right" vertical="center"/>
    </xf>
    <xf numFmtId="0" fontId="6" fillId="2" borderId="7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0" borderId="39" xfId="0" applyFont="1" applyBorder="1" applyAlignment="1">
      <alignment horizontal="center" vertical="center" textRotation="255" wrapText="1"/>
    </xf>
    <xf numFmtId="0" fontId="6" fillId="0" borderId="45" xfId="0" applyFont="1" applyBorder="1" applyAlignment="1">
      <alignment horizontal="center" vertical="center" textRotation="255" wrapText="1"/>
    </xf>
    <xf numFmtId="0" fontId="6" fillId="0" borderId="4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0"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0" xfId="0" applyFont="1" applyBorder="1" applyAlignment="1">
      <alignment horizontal="left" vertical="center" wrapText="1"/>
    </xf>
    <xf numFmtId="0" fontId="6" fillId="0" borderId="18" xfId="0" applyFont="1" applyBorder="1" applyAlignment="1">
      <alignment horizontal="left" vertical="center" wrapText="1"/>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38" fontId="6" fillId="0" borderId="56" xfId="1" applyFont="1" applyFill="1" applyBorder="1" applyAlignment="1">
      <alignment horizontal="right" vertical="center"/>
    </xf>
    <xf numFmtId="38" fontId="6" fillId="0" borderId="57" xfId="1" applyFont="1" applyFill="1" applyBorder="1" applyAlignment="1">
      <alignment horizontal="right" vertical="center"/>
    </xf>
    <xf numFmtId="38" fontId="6" fillId="0" borderId="9" xfId="1" applyFont="1" applyFill="1" applyBorder="1" applyAlignment="1">
      <alignment horizontal="right" vertical="center"/>
    </xf>
    <xf numFmtId="38" fontId="6" fillId="0" borderId="11" xfId="1" applyFont="1" applyFill="1" applyBorder="1" applyAlignment="1">
      <alignment horizontal="right" vertical="center"/>
    </xf>
    <xf numFmtId="38" fontId="6" fillId="0" borderId="20" xfId="1" applyFont="1" applyFill="1" applyBorder="1" applyAlignment="1">
      <alignment horizontal="right" vertical="center"/>
    </xf>
    <xf numFmtId="38" fontId="6" fillId="0" borderId="18" xfId="1" applyFont="1" applyFill="1" applyBorder="1" applyAlignment="1">
      <alignment horizontal="right" vertical="center"/>
    </xf>
    <xf numFmtId="0" fontId="6" fillId="0" borderId="33"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59" xfId="0" applyFont="1" applyBorder="1" applyAlignment="1">
      <alignment horizontal="center" vertical="center" textRotation="255"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38" fontId="6" fillId="3" borderId="42" xfId="1" applyFont="1" applyFill="1" applyBorder="1" applyAlignment="1" applyProtection="1">
      <alignment horizontal="right" vertical="center" wrapText="1"/>
      <protection locked="0"/>
    </xf>
    <xf numFmtId="38" fontId="6" fillId="3" borderId="43" xfId="1" applyFont="1" applyFill="1" applyBorder="1" applyAlignment="1" applyProtection="1">
      <alignment horizontal="right" vertical="center" wrapText="1"/>
      <protection locked="0"/>
    </xf>
    <xf numFmtId="38" fontId="6" fillId="3" borderId="23" xfId="1" applyFont="1" applyFill="1" applyBorder="1" applyAlignment="1" applyProtection="1">
      <alignment horizontal="right" vertical="center" wrapText="1"/>
      <protection locked="0"/>
    </xf>
    <xf numFmtId="38" fontId="6" fillId="3" borderId="25" xfId="1" applyFont="1" applyFill="1" applyBorder="1" applyAlignment="1" applyProtection="1">
      <alignment horizontal="right" vertical="center" wrapText="1"/>
      <protection locked="0"/>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6" borderId="22" xfId="0" applyFont="1" applyFill="1" applyBorder="1" applyAlignment="1">
      <alignment horizontal="center" vertical="center" wrapText="1"/>
    </xf>
    <xf numFmtId="38" fontId="6" fillId="3" borderId="4" xfId="1" applyFont="1" applyFill="1" applyBorder="1" applyAlignment="1" applyProtection="1">
      <alignment horizontal="right" vertical="center" wrapText="1"/>
      <protection locked="0"/>
    </xf>
    <xf numFmtId="38" fontId="6" fillId="3" borderId="6" xfId="1" applyFont="1" applyFill="1" applyBorder="1" applyAlignment="1" applyProtection="1">
      <alignment horizontal="right" vertical="center" wrapText="1"/>
      <protection locked="0"/>
    </xf>
    <xf numFmtId="38" fontId="6" fillId="3" borderId="7" xfId="1" applyFont="1" applyFill="1" applyBorder="1" applyAlignment="1" applyProtection="1">
      <alignment horizontal="right" vertical="center" wrapText="1"/>
      <protection locked="0"/>
    </xf>
    <xf numFmtId="38" fontId="6" fillId="3" borderId="8" xfId="1" applyFont="1" applyFill="1" applyBorder="1" applyAlignment="1" applyProtection="1">
      <alignment horizontal="right" vertical="center" wrapText="1"/>
      <protection locked="0"/>
    </xf>
    <xf numFmtId="38" fontId="6" fillId="3" borderId="9" xfId="1" applyFont="1" applyFill="1" applyBorder="1" applyAlignment="1" applyProtection="1">
      <alignment horizontal="right" vertical="center" wrapText="1"/>
      <protection locked="0"/>
    </xf>
    <xf numFmtId="38" fontId="6" fillId="3" borderId="11" xfId="1" applyFont="1" applyFill="1" applyBorder="1" applyAlignment="1" applyProtection="1">
      <alignment horizontal="right" vertical="center" wrapText="1"/>
      <protection locked="0"/>
    </xf>
    <xf numFmtId="0" fontId="6" fillId="3" borderId="38" xfId="0" applyFont="1" applyFill="1" applyBorder="1" applyAlignment="1" applyProtection="1">
      <alignment horizontal="center" vertical="center" wrapText="1"/>
      <protection locked="0"/>
    </xf>
    <xf numFmtId="0" fontId="6" fillId="3" borderId="46" xfId="0" applyFont="1" applyFill="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38" fontId="6" fillId="0" borderId="40" xfId="1" applyFont="1" applyFill="1" applyBorder="1" applyAlignment="1" applyProtection="1">
      <alignment horizontal="center" vertical="center" wrapText="1"/>
      <protection locked="0"/>
    </xf>
    <xf numFmtId="38" fontId="6" fillId="0" borderId="22" xfId="1" applyFont="1" applyFill="1" applyBorder="1" applyAlignment="1" applyProtection="1">
      <alignment horizontal="center" vertical="center" wrapText="1"/>
      <protection locked="0"/>
    </xf>
    <xf numFmtId="38" fontId="6" fillId="0" borderId="27" xfId="1" applyFont="1" applyFill="1" applyBorder="1" applyAlignment="1" applyProtection="1">
      <alignment horizontal="center" vertical="center" wrapText="1"/>
      <protection locked="0"/>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38" fontId="6" fillId="0" borderId="46" xfId="1" applyFont="1" applyBorder="1" applyAlignment="1">
      <alignment horizontal="right" vertical="center"/>
    </xf>
    <xf numFmtId="38" fontId="6" fillId="3" borderId="28" xfId="1" applyFont="1" applyFill="1" applyBorder="1" applyAlignment="1" applyProtection="1">
      <alignment horizontal="right" vertical="center" wrapText="1"/>
      <protection locked="0"/>
    </xf>
    <xf numFmtId="38" fontId="6" fillId="3" borderId="30" xfId="1" applyFont="1" applyFill="1" applyBorder="1" applyAlignment="1" applyProtection="1">
      <alignment horizontal="right" vertical="center" wrapText="1"/>
      <protection locked="0"/>
    </xf>
    <xf numFmtId="0" fontId="6" fillId="0" borderId="3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8" xfId="0" applyFont="1" applyFill="1" applyBorder="1" applyAlignment="1" applyProtection="1">
      <alignment horizontal="center" vertical="center" wrapText="1"/>
      <protection locked="0"/>
    </xf>
    <xf numFmtId="0" fontId="6" fillId="0" borderId="46"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6" fillId="0" borderId="38" xfId="0" applyFont="1" applyBorder="1" applyAlignment="1">
      <alignment horizontal="center" vertical="center" wrapText="1"/>
    </xf>
    <xf numFmtId="0" fontId="6" fillId="0" borderId="21" xfId="0" applyFont="1" applyBorder="1" applyAlignment="1">
      <alignment horizontal="center" vertical="center" wrapText="1"/>
    </xf>
    <xf numFmtId="38" fontId="6" fillId="6" borderId="38" xfId="1" applyFont="1" applyFill="1" applyBorder="1" applyAlignment="1">
      <alignment horizontal="right" vertical="center" wrapText="1"/>
    </xf>
    <xf numFmtId="38" fontId="6" fillId="6" borderId="46" xfId="1" applyFont="1" applyFill="1" applyBorder="1" applyAlignment="1">
      <alignment horizontal="right" vertical="center" wrapText="1"/>
    </xf>
    <xf numFmtId="38" fontId="6" fillId="6" borderId="21" xfId="1" applyFont="1" applyFill="1" applyBorder="1" applyAlignment="1">
      <alignment horizontal="right" vertical="center" wrapText="1"/>
    </xf>
    <xf numFmtId="0" fontId="6" fillId="0" borderId="61"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top" wrapText="1"/>
    </xf>
    <xf numFmtId="0" fontId="6" fillId="0" borderId="60" xfId="0" applyFont="1" applyFill="1" applyBorder="1" applyAlignment="1">
      <alignment horizontal="center" vertical="center" wrapText="1"/>
    </xf>
    <xf numFmtId="0" fontId="6" fillId="0" borderId="52" xfId="0" applyFont="1" applyBorder="1" applyAlignment="1">
      <alignment horizontal="left" vertical="center" wrapText="1"/>
    </xf>
    <xf numFmtId="0" fontId="6" fillId="0" borderId="63" xfId="0" applyFont="1" applyBorder="1" applyAlignment="1">
      <alignment horizontal="left" vertical="center" wrapText="1"/>
    </xf>
    <xf numFmtId="0" fontId="6" fillId="0" borderId="64" xfId="0" applyFont="1" applyBorder="1" applyAlignment="1">
      <alignment horizontal="left" vertical="center" wrapText="1"/>
    </xf>
    <xf numFmtId="0" fontId="6" fillId="0" borderId="10" xfId="0" applyFont="1" applyBorder="1" applyAlignment="1">
      <alignment horizontal="left" vertical="center" wrapText="1"/>
    </xf>
    <xf numFmtId="0" fontId="6" fillId="0" borderId="68" xfId="0" applyFont="1" applyBorder="1" applyAlignment="1">
      <alignment horizontal="left" vertical="center" wrapText="1"/>
    </xf>
    <xf numFmtId="0" fontId="6" fillId="0" borderId="69"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6" fillId="2" borderId="60" xfId="0" applyFont="1" applyFill="1" applyBorder="1" applyAlignment="1">
      <alignment horizontal="center" vertical="center" wrapText="1"/>
    </xf>
    <xf numFmtId="0" fontId="6" fillId="2" borderId="48" xfId="0" applyFont="1" applyFill="1" applyBorder="1" applyAlignment="1">
      <alignment horizontal="center" vertical="center" wrapText="1"/>
    </xf>
    <xf numFmtId="38" fontId="6" fillId="4" borderId="38" xfId="1" applyFont="1" applyFill="1" applyBorder="1" applyAlignment="1">
      <alignment horizontal="right" vertical="center" wrapText="1"/>
    </xf>
    <xf numFmtId="38" fontId="6" fillId="4" borderId="46" xfId="1" applyFont="1" applyFill="1" applyBorder="1" applyAlignment="1">
      <alignment horizontal="right" vertical="center" wrapText="1"/>
    </xf>
    <xf numFmtId="38" fontId="6" fillId="4" borderId="21" xfId="1" applyFont="1" applyFill="1" applyBorder="1" applyAlignment="1">
      <alignment horizontal="right" vertical="center" wrapText="1"/>
    </xf>
    <xf numFmtId="38" fontId="6" fillId="0" borderId="17" xfId="1" applyFont="1" applyFill="1" applyBorder="1" applyAlignment="1" applyProtection="1">
      <alignment horizontal="center" vertical="center" wrapText="1"/>
      <protection locked="0"/>
    </xf>
    <xf numFmtId="38" fontId="6" fillId="0" borderId="2" xfId="1" applyFont="1" applyFill="1" applyBorder="1" applyAlignment="1" applyProtection="1">
      <alignment horizontal="center" vertical="center" wrapText="1"/>
      <protection locked="0"/>
    </xf>
    <xf numFmtId="38" fontId="6" fillId="0" borderId="16" xfId="1" applyFont="1" applyFill="1" applyBorder="1" applyAlignment="1" applyProtection="1">
      <alignment horizontal="center" vertical="center" wrapText="1"/>
      <protection locked="0"/>
    </xf>
    <xf numFmtId="38" fontId="6" fillId="0" borderId="7" xfId="1" applyFont="1" applyFill="1" applyBorder="1" applyAlignment="1" applyProtection="1">
      <alignment horizontal="center" vertical="center" wrapText="1"/>
      <protection locked="0"/>
    </xf>
    <xf numFmtId="38" fontId="6" fillId="0" borderId="0" xfId="1" applyFont="1" applyFill="1" applyBorder="1" applyAlignment="1" applyProtection="1">
      <alignment horizontal="center" vertical="center" wrapText="1"/>
      <protection locked="0"/>
    </xf>
    <xf numFmtId="38" fontId="6" fillId="0" borderId="8" xfId="1" applyFont="1" applyFill="1" applyBorder="1" applyAlignment="1" applyProtection="1">
      <alignment horizontal="center" vertical="center" wrapText="1"/>
      <protection locked="0"/>
    </xf>
    <xf numFmtId="38" fontId="6" fillId="0" borderId="20" xfId="1" applyFont="1" applyFill="1" applyBorder="1" applyAlignment="1" applyProtection="1">
      <alignment horizontal="center" vertical="center" wrapText="1"/>
      <protection locked="0"/>
    </xf>
    <xf numFmtId="38" fontId="6" fillId="0" borderId="19" xfId="1" applyFont="1" applyFill="1" applyBorder="1" applyAlignment="1" applyProtection="1">
      <alignment horizontal="center" vertical="center" wrapText="1"/>
      <protection locked="0"/>
    </xf>
    <xf numFmtId="38" fontId="6" fillId="0" borderId="18" xfId="1" applyFont="1" applyFill="1" applyBorder="1" applyAlignment="1" applyProtection="1">
      <alignment horizontal="center" vertical="center" wrapText="1"/>
      <protection locked="0"/>
    </xf>
    <xf numFmtId="0" fontId="15" fillId="0" borderId="23"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15" fillId="0" borderId="28" xfId="0" applyFont="1" applyBorder="1" applyAlignment="1">
      <alignment vertical="top" wrapText="1"/>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0" fillId="0" borderId="22" xfId="0" applyBorder="1" applyAlignment="1">
      <alignment horizontal="left"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shrinkToFit="1"/>
    </xf>
    <xf numFmtId="0" fontId="0" fillId="0" borderId="24" xfId="0" applyBorder="1" applyAlignment="1">
      <alignment horizontal="center" shrinkToFit="1"/>
    </xf>
    <xf numFmtId="0" fontId="0" fillId="0" borderId="25" xfId="0" applyBorder="1" applyAlignment="1">
      <alignment horizontal="center" shrinkToFit="1"/>
    </xf>
    <xf numFmtId="0" fontId="20" fillId="0" borderId="0" xfId="0" applyFont="1" applyAlignment="1">
      <alignment horizontal="left" vertical="top" wrapText="1"/>
    </xf>
    <xf numFmtId="0" fontId="0" fillId="0" borderId="38" xfId="0" applyBorder="1" applyAlignment="1">
      <alignment horizontal="center" vertical="center" wrapText="1"/>
    </xf>
    <xf numFmtId="0" fontId="0" fillId="0" borderId="21" xfId="0" applyBorder="1" applyAlignment="1">
      <alignment horizontal="center" vertical="center" wrapText="1"/>
    </xf>
  </cellXfs>
  <cellStyles count="5">
    <cellStyle name="桁区切り" xfId="1" builtinId="6"/>
    <cellStyle name="桁区切り 2 5" xfId="3"/>
    <cellStyle name="標準" xfId="0" builtinId="0"/>
    <cellStyle name="標準 10" xfId="2"/>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79772</xdr:colOff>
      <xdr:row>39</xdr:row>
      <xdr:rowOff>0</xdr:rowOff>
    </xdr:from>
    <xdr:to>
      <xdr:col>16</xdr:col>
      <xdr:colOff>0</xdr:colOff>
      <xdr:row>40</xdr:row>
      <xdr:rowOff>0</xdr:rowOff>
    </xdr:to>
    <xdr:grpSp>
      <xdr:nvGrpSpPr>
        <xdr:cNvPr id="2" name="グループ化 1"/>
        <xdr:cNvGrpSpPr/>
      </xdr:nvGrpSpPr>
      <xdr:grpSpPr>
        <a:xfrm>
          <a:off x="12904232" y="14668500"/>
          <a:ext cx="788908" cy="403860"/>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96331</xdr:colOff>
      <xdr:row>39</xdr:row>
      <xdr:rowOff>0</xdr:rowOff>
    </xdr:from>
    <xdr:to>
      <xdr:col>16</xdr:col>
      <xdr:colOff>3224</xdr:colOff>
      <xdr:row>40</xdr:row>
      <xdr:rowOff>0</xdr:rowOff>
    </xdr:to>
    <xdr:grpSp>
      <xdr:nvGrpSpPr>
        <xdr:cNvPr id="7" name="グループ化 6"/>
        <xdr:cNvGrpSpPr/>
      </xdr:nvGrpSpPr>
      <xdr:grpSpPr>
        <a:xfrm>
          <a:off x="12920791" y="14668500"/>
          <a:ext cx="772349" cy="403860"/>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137750</xdr:colOff>
      <xdr:row>39</xdr:row>
      <xdr:rowOff>0</xdr:rowOff>
    </xdr:from>
    <xdr:to>
      <xdr:col>16</xdr:col>
      <xdr:colOff>57978</xdr:colOff>
      <xdr:row>40</xdr:row>
      <xdr:rowOff>0</xdr:rowOff>
    </xdr:to>
    <xdr:grpSp>
      <xdr:nvGrpSpPr>
        <xdr:cNvPr id="18" name="グループ化 17"/>
        <xdr:cNvGrpSpPr/>
      </xdr:nvGrpSpPr>
      <xdr:grpSpPr>
        <a:xfrm>
          <a:off x="12962210" y="14668500"/>
          <a:ext cx="730930" cy="403860"/>
          <a:chOff x="7435454" y="11168062"/>
          <a:chExt cx="748903" cy="461964"/>
        </a:xfrm>
      </xdr:grpSpPr>
      <xdr:grpSp>
        <xdr:nvGrpSpPr>
          <xdr:cNvPr id="19" name="グループ化 18"/>
          <xdr:cNvGrpSpPr/>
        </xdr:nvGrpSpPr>
        <xdr:grpSpPr>
          <a:xfrm>
            <a:off x="7435454" y="11174015"/>
            <a:ext cx="748903" cy="456011"/>
            <a:chOff x="7435454" y="11174015"/>
            <a:chExt cx="748903" cy="456011"/>
          </a:xfrm>
        </xdr:grpSpPr>
        <xdr:cxnSp macro="">
          <xdr:nvCxnSpPr>
            <xdr:cNvPr id="21" name="直線コネクタ 20"/>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20" name="直線コネクタ 19"/>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106684</xdr:colOff>
      <xdr:row>39</xdr:row>
      <xdr:rowOff>0</xdr:rowOff>
    </xdr:from>
    <xdr:to>
      <xdr:col>16</xdr:col>
      <xdr:colOff>8276</xdr:colOff>
      <xdr:row>40</xdr:row>
      <xdr:rowOff>228103</xdr:rowOff>
    </xdr:to>
    <xdr:grpSp>
      <xdr:nvGrpSpPr>
        <xdr:cNvPr id="23" name="グループ化 22"/>
        <xdr:cNvGrpSpPr/>
      </xdr:nvGrpSpPr>
      <xdr:grpSpPr>
        <a:xfrm>
          <a:off x="12931144" y="14668500"/>
          <a:ext cx="761996" cy="631963"/>
          <a:chOff x="7435454" y="11168062"/>
          <a:chExt cx="538192" cy="461964"/>
        </a:xfrm>
      </xdr:grpSpPr>
      <xdr:grpSp>
        <xdr:nvGrpSpPr>
          <xdr:cNvPr id="24" name="グループ化 23"/>
          <xdr:cNvGrpSpPr/>
        </xdr:nvGrpSpPr>
        <xdr:grpSpPr>
          <a:xfrm>
            <a:off x="7435454" y="11174015"/>
            <a:ext cx="538192" cy="456011"/>
            <a:chOff x="7435454" y="11174015"/>
            <a:chExt cx="538192" cy="456011"/>
          </a:xfrm>
        </xdr:grpSpPr>
        <xdr:cxnSp macro="">
          <xdr:nvCxnSpPr>
            <xdr:cNvPr id="26" name="直線コネクタ 25"/>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7" name="直線コネクタ 26"/>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25" name="直線コネクタ 24"/>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0</xdr:rowOff>
        </xdr:from>
        <xdr:to>
          <xdr:col>4</xdr:col>
          <xdr:colOff>266700</xdr:colOff>
          <xdr:row>41</xdr:row>
          <xdr:rowOff>266700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76200</xdr:rowOff>
        </xdr:from>
        <xdr:to>
          <xdr:col>4</xdr:col>
          <xdr:colOff>266700</xdr:colOff>
          <xdr:row>39</xdr:row>
          <xdr:rowOff>342900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79772</xdr:colOff>
      <xdr:row>40</xdr:row>
      <xdr:rowOff>57979</xdr:rowOff>
    </xdr:from>
    <xdr:to>
      <xdr:col>18</xdr:col>
      <xdr:colOff>0</xdr:colOff>
      <xdr:row>42</xdr:row>
      <xdr:rowOff>124240</xdr:rowOff>
    </xdr:to>
    <xdr:grpSp>
      <xdr:nvGrpSpPr>
        <xdr:cNvPr id="2" name="グループ化 1"/>
        <xdr:cNvGrpSpPr/>
      </xdr:nvGrpSpPr>
      <xdr:grpSpPr>
        <a:xfrm>
          <a:off x="12797552" y="15130339"/>
          <a:ext cx="666988" cy="873981"/>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96331</xdr:colOff>
      <xdr:row>40</xdr:row>
      <xdr:rowOff>157369</xdr:rowOff>
    </xdr:from>
    <xdr:to>
      <xdr:col>18</xdr:col>
      <xdr:colOff>3224</xdr:colOff>
      <xdr:row>43</xdr:row>
      <xdr:rowOff>115957</xdr:rowOff>
    </xdr:to>
    <xdr:grpSp>
      <xdr:nvGrpSpPr>
        <xdr:cNvPr id="7" name="グループ化 6"/>
        <xdr:cNvGrpSpPr/>
      </xdr:nvGrpSpPr>
      <xdr:grpSpPr>
        <a:xfrm>
          <a:off x="12814111" y="15229729"/>
          <a:ext cx="653653" cy="1170168"/>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137750</xdr:colOff>
      <xdr:row>40</xdr:row>
      <xdr:rowOff>223630</xdr:rowOff>
    </xdr:from>
    <xdr:to>
      <xdr:col>18</xdr:col>
      <xdr:colOff>57978</xdr:colOff>
      <xdr:row>45</xdr:row>
      <xdr:rowOff>224956</xdr:rowOff>
    </xdr:to>
    <xdr:grpSp>
      <xdr:nvGrpSpPr>
        <xdr:cNvPr id="18" name="グループ化 17"/>
        <xdr:cNvGrpSpPr/>
      </xdr:nvGrpSpPr>
      <xdr:grpSpPr>
        <a:xfrm>
          <a:off x="12855530" y="15295990"/>
          <a:ext cx="666988" cy="2020626"/>
          <a:chOff x="7435454" y="11168062"/>
          <a:chExt cx="748903" cy="461964"/>
        </a:xfrm>
      </xdr:grpSpPr>
      <xdr:grpSp>
        <xdr:nvGrpSpPr>
          <xdr:cNvPr id="19" name="グループ化 18"/>
          <xdr:cNvGrpSpPr/>
        </xdr:nvGrpSpPr>
        <xdr:grpSpPr>
          <a:xfrm>
            <a:off x="7435454" y="11174015"/>
            <a:ext cx="748903" cy="456011"/>
            <a:chOff x="7435454" y="11174015"/>
            <a:chExt cx="748903" cy="456011"/>
          </a:xfrm>
        </xdr:grpSpPr>
        <xdr:cxnSp macro="">
          <xdr:nvCxnSpPr>
            <xdr:cNvPr id="21" name="直線コネクタ 20"/>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20" name="直線コネクタ 19"/>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106684</xdr:colOff>
      <xdr:row>40</xdr:row>
      <xdr:rowOff>225121</xdr:rowOff>
    </xdr:from>
    <xdr:to>
      <xdr:col>18</xdr:col>
      <xdr:colOff>8276</xdr:colOff>
      <xdr:row>46</xdr:row>
      <xdr:rowOff>228103</xdr:rowOff>
    </xdr:to>
    <xdr:grpSp>
      <xdr:nvGrpSpPr>
        <xdr:cNvPr id="23" name="グループ化 22"/>
        <xdr:cNvGrpSpPr/>
      </xdr:nvGrpSpPr>
      <xdr:grpSpPr>
        <a:xfrm>
          <a:off x="12824464" y="15297481"/>
          <a:ext cx="648352" cy="2578542"/>
          <a:chOff x="7435454" y="11168062"/>
          <a:chExt cx="538192" cy="461964"/>
        </a:xfrm>
      </xdr:grpSpPr>
      <xdr:grpSp>
        <xdr:nvGrpSpPr>
          <xdr:cNvPr id="24" name="グループ化 23"/>
          <xdr:cNvGrpSpPr/>
        </xdr:nvGrpSpPr>
        <xdr:grpSpPr>
          <a:xfrm>
            <a:off x="7435454" y="11174015"/>
            <a:ext cx="538192" cy="456011"/>
            <a:chOff x="7435454" y="11174015"/>
            <a:chExt cx="538192" cy="456011"/>
          </a:xfrm>
        </xdr:grpSpPr>
        <xdr:cxnSp macro="">
          <xdr:nvCxnSpPr>
            <xdr:cNvPr id="26" name="直線コネクタ 25"/>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7" name="直線コネクタ 26"/>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25" name="直線コネクタ 24"/>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42</xdr:row>
          <xdr:rowOff>76200</xdr:rowOff>
        </xdr:from>
        <xdr:to>
          <xdr:col>4</xdr:col>
          <xdr:colOff>274320</xdr:colOff>
          <xdr:row>43</xdr:row>
          <xdr:rowOff>121920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76200</xdr:rowOff>
        </xdr:from>
        <xdr:to>
          <xdr:col>4</xdr:col>
          <xdr:colOff>274320</xdr:colOff>
          <xdr:row>44</xdr:row>
          <xdr:rowOff>121920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76200</xdr:rowOff>
        </xdr:from>
        <xdr:to>
          <xdr:col>4</xdr:col>
          <xdr:colOff>274320</xdr:colOff>
          <xdr:row>46</xdr:row>
          <xdr:rowOff>121920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76200</xdr:rowOff>
        </xdr:from>
        <xdr:to>
          <xdr:col>4</xdr:col>
          <xdr:colOff>274320</xdr:colOff>
          <xdr:row>47</xdr:row>
          <xdr:rowOff>121920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76200</xdr:rowOff>
        </xdr:from>
        <xdr:to>
          <xdr:col>4</xdr:col>
          <xdr:colOff>274320</xdr:colOff>
          <xdr:row>49</xdr:row>
          <xdr:rowOff>121920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76200</xdr:rowOff>
        </xdr:from>
        <xdr:to>
          <xdr:col>4</xdr:col>
          <xdr:colOff>274320</xdr:colOff>
          <xdr:row>50</xdr:row>
          <xdr:rowOff>121920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79772</xdr:colOff>
      <xdr:row>39</xdr:row>
      <xdr:rowOff>0</xdr:rowOff>
    </xdr:from>
    <xdr:to>
      <xdr:col>16</xdr:col>
      <xdr:colOff>0</xdr:colOff>
      <xdr:row>40</xdr:row>
      <xdr:rowOff>0</xdr:rowOff>
    </xdr:to>
    <xdr:grpSp>
      <xdr:nvGrpSpPr>
        <xdr:cNvPr id="2" name="グループ化 1"/>
        <xdr:cNvGrpSpPr/>
      </xdr:nvGrpSpPr>
      <xdr:grpSpPr>
        <a:xfrm>
          <a:off x="12904232" y="14668500"/>
          <a:ext cx="788908" cy="403860"/>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96331</xdr:colOff>
      <xdr:row>39</xdr:row>
      <xdr:rowOff>0</xdr:rowOff>
    </xdr:from>
    <xdr:to>
      <xdr:col>16</xdr:col>
      <xdr:colOff>3224</xdr:colOff>
      <xdr:row>40</xdr:row>
      <xdr:rowOff>0</xdr:rowOff>
    </xdr:to>
    <xdr:grpSp>
      <xdr:nvGrpSpPr>
        <xdr:cNvPr id="7" name="グループ化 6"/>
        <xdr:cNvGrpSpPr/>
      </xdr:nvGrpSpPr>
      <xdr:grpSpPr>
        <a:xfrm>
          <a:off x="12920791" y="14668500"/>
          <a:ext cx="775573" cy="403860"/>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137750</xdr:colOff>
      <xdr:row>39</xdr:row>
      <xdr:rowOff>0</xdr:rowOff>
    </xdr:from>
    <xdr:to>
      <xdr:col>16</xdr:col>
      <xdr:colOff>57978</xdr:colOff>
      <xdr:row>40</xdr:row>
      <xdr:rowOff>0</xdr:rowOff>
    </xdr:to>
    <xdr:grpSp>
      <xdr:nvGrpSpPr>
        <xdr:cNvPr id="12" name="グループ化 11"/>
        <xdr:cNvGrpSpPr/>
      </xdr:nvGrpSpPr>
      <xdr:grpSpPr>
        <a:xfrm>
          <a:off x="12962210" y="14668500"/>
          <a:ext cx="788908" cy="403860"/>
          <a:chOff x="7435454" y="11168062"/>
          <a:chExt cx="748903" cy="461964"/>
        </a:xfrm>
      </xdr:grpSpPr>
      <xdr:grpSp>
        <xdr:nvGrpSpPr>
          <xdr:cNvPr id="13" name="グループ化 12"/>
          <xdr:cNvGrpSpPr/>
        </xdr:nvGrpSpPr>
        <xdr:grpSpPr>
          <a:xfrm>
            <a:off x="7435454" y="11174015"/>
            <a:ext cx="748903" cy="456011"/>
            <a:chOff x="7435454" y="11174015"/>
            <a:chExt cx="748903" cy="456011"/>
          </a:xfrm>
        </xdr:grpSpPr>
        <xdr:cxnSp macro="">
          <xdr:nvCxnSpPr>
            <xdr:cNvPr id="15" name="直線コネクタ 1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直線コネクタ 1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14" name="直線コネクタ 1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106684</xdr:colOff>
      <xdr:row>39</xdr:row>
      <xdr:rowOff>0</xdr:rowOff>
    </xdr:from>
    <xdr:to>
      <xdr:col>16</xdr:col>
      <xdr:colOff>8276</xdr:colOff>
      <xdr:row>40</xdr:row>
      <xdr:rowOff>228103</xdr:rowOff>
    </xdr:to>
    <xdr:grpSp>
      <xdr:nvGrpSpPr>
        <xdr:cNvPr id="17" name="グループ化 16"/>
        <xdr:cNvGrpSpPr/>
      </xdr:nvGrpSpPr>
      <xdr:grpSpPr>
        <a:xfrm>
          <a:off x="12931144" y="14668500"/>
          <a:ext cx="770272" cy="631963"/>
          <a:chOff x="7435454" y="11168062"/>
          <a:chExt cx="538192" cy="461964"/>
        </a:xfrm>
      </xdr:grpSpPr>
      <xdr:grpSp>
        <xdr:nvGrpSpPr>
          <xdr:cNvPr id="18" name="グループ化 17"/>
          <xdr:cNvGrpSpPr/>
        </xdr:nvGrpSpPr>
        <xdr:grpSpPr>
          <a:xfrm>
            <a:off x="7435454" y="11174015"/>
            <a:ext cx="538192" cy="456011"/>
            <a:chOff x="7435454" y="11174015"/>
            <a:chExt cx="538192" cy="456011"/>
          </a:xfrm>
        </xdr:grpSpPr>
        <xdr:cxnSp macro="">
          <xdr:nvCxnSpPr>
            <xdr:cNvPr id="20" name="直線コネクタ 1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1" name="直線コネクタ 2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19" name="直線コネクタ 1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0</xdr:rowOff>
        </xdr:from>
        <xdr:to>
          <xdr:col>4</xdr:col>
          <xdr:colOff>266700</xdr:colOff>
          <xdr:row>41</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76200</xdr:rowOff>
        </xdr:from>
        <xdr:to>
          <xdr:col>4</xdr:col>
          <xdr:colOff>266700</xdr:colOff>
          <xdr:row>39</xdr:row>
          <xdr:rowOff>342900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omments" Target="../comments1.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D11"/>
  <sheetViews>
    <sheetView tabSelected="1" view="pageBreakPreview" zoomScaleNormal="100" zoomScaleSheetLayoutView="100" workbookViewId="0">
      <selection activeCell="B13" sqref="B13"/>
    </sheetView>
  </sheetViews>
  <sheetFormatPr defaultRowHeight="18"/>
  <cols>
    <col min="1" max="1" width="3.09765625" style="197" customWidth="1"/>
    <col min="2" max="2" width="35.09765625" style="197" customWidth="1"/>
    <col min="3" max="3" width="35.59765625" style="197" customWidth="1"/>
    <col min="4" max="4" width="5.5" style="197" customWidth="1"/>
    <col min="5" max="5" width="2.8984375" style="197" customWidth="1"/>
    <col min="6" max="16384" width="8.796875" style="197"/>
  </cols>
  <sheetData>
    <row r="1" spans="2:4">
      <c r="B1" s="196" t="s">
        <v>279</v>
      </c>
    </row>
    <row r="3" spans="2:4" ht="22.2" customHeight="1">
      <c r="B3" s="198" t="s">
        <v>125</v>
      </c>
    </row>
    <row r="4" spans="2:4" ht="21" customHeight="1">
      <c r="B4" s="199" t="s">
        <v>14</v>
      </c>
      <c r="C4" s="205" t="s">
        <v>15</v>
      </c>
      <c r="D4" s="206"/>
    </row>
    <row r="5" spans="2:4" ht="42.6" customHeight="1">
      <c r="B5" s="200" t="s">
        <v>126</v>
      </c>
      <c r="C5" s="201"/>
      <c r="D5" s="202" t="s">
        <v>6</v>
      </c>
    </row>
    <row r="6" spans="2:4" ht="42.6" customHeight="1">
      <c r="B6" s="203" t="s">
        <v>128</v>
      </c>
      <c r="C6" s="201"/>
      <c r="D6" s="202" t="s">
        <v>6</v>
      </c>
    </row>
    <row r="7" spans="2:4" ht="42.6" customHeight="1">
      <c r="B7" s="200" t="s">
        <v>280</v>
      </c>
      <c r="C7" s="201"/>
      <c r="D7" s="202" t="s">
        <v>6</v>
      </c>
    </row>
    <row r="8" spans="2:4" ht="42.6" customHeight="1">
      <c r="B8" s="200" t="s">
        <v>124</v>
      </c>
      <c r="C8" s="204">
        <f>SUM(C5:C7)</f>
        <v>0</v>
      </c>
      <c r="D8" s="202" t="s">
        <v>6</v>
      </c>
    </row>
    <row r="10" spans="2:4" ht="54">
      <c r="B10" s="203" t="s">
        <v>127</v>
      </c>
      <c r="C10" s="204">
        <f>ROUNDDOWN((C8*2)/3,-3)</f>
        <v>0</v>
      </c>
      <c r="D10" s="202" t="s">
        <v>6</v>
      </c>
    </row>
    <row r="11" spans="2:4" ht="60.6" customHeight="1">
      <c r="B11" s="207" t="s">
        <v>281</v>
      </c>
      <c r="C11" s="207"/>
      <c r="D11" s="207"/>
    </row>
  </sheetData>
  <mergeCells count="2">
    <mergeCell ref="C4:D4"/>
    <mergeCell ref="B11:D11"/>
  </mergeCells>
  <phoneticPr fontId="4"/>
  <pageMargins left="0.7" right="0.7" top="0.75" bottom="0.75" header="0.3" footer="0.3"/>
  <pageSetup paperSize="9" scale="98" fitToHeight="0" orientation="portrait"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85" zoomScaleNormal="85" workbookViewId="0">
      <selection activeCell="E15" sqref="E15"/>
    </sheetView>
  </sheetViews>
  <sheetFormatPr defaultRowHeight="18"/>
  <cols>
    <col min="1" max="1" width="12.19921875" style="195" customWidth="1"/>
    <col min="2" max="2" width="11.3984375" style="195" customWidth="1"/>
    <col min="3" max="16384" width="8.796875" style="195"/>
  </cols>
  <sheetData>
    <row r="1" spans="1:20" ht="90">
      <c r="A1" s="127" t="s">
        <v>161</v>
      </c>
      <c r="B1" s="127" t="s">
        <v>160</v>
      </c>
      <c r="C1" s="127" t="s">
        <v>162</v>
      </c>
      <c r="D1" s="127" t="s">
        <v>163</v>
      </c>
      <c r="E1" s="127" t="s">
        <v>164</v>
      </c>
      <c r="F1" s="127" t="s">
        <v>165</v>
      </c>
      <c r="G1" s="127" t="s">
        <v>166</v>
      </c>
      <c r="H1" s="127" t="s">
        <v>167</v>
      </c>
      <c r="I1" s="127" t="s">
        <v>168</v>
      </c>
      <c r="J1" s="127" t="s">
        <v>169</v>
      </c>
      <c r="K1" s="127" t="s">
        <v>170</v>
      </c>
      <c r="L1" s="127" t="s">
        <v>171</v>
      </c>
      <c r="M1" s="127" t="s">
        <v>172</v>
      </c>
      <c r="N1" s="127" t="s">
        <v>173</v>
      </c>
      <c r="O1" s="127" t="s">
        <v>174</v>
      </c>
      <c r="P1" s="127" t="s">
        <v>175</v>
      </c>
      <c r="Q1" s="127" t="s">
        <v>176</v>
      </c>
      <c r="R1" s="127" t="s">
        <v>177</v>
      </c>
      <c r="S1" s="127" t="s">
        <v>278</v>
      </c>
      <c r="T1" s="127" t="s">
        <v>277</v>
      </c>
    </row>
    <row r="2" spans="1:20" s="1" customFormat="1">
      <c r="A2" s="1" t="s">
        <v>178</v>
      </c>
      <c r="B2" s="1" t="s">
        <v>180</v>
      </c>
      <c r="C2" s="1" t="s">
        <v>182</v>
      </c>
      <c r="D2" s="1" t="s">
        <v>183</v>
      </c>
      <c r="E2" s="1" t="s">
        <v>186</v>
      </c>
      <c r="F2" s="1" t="s">
        <v>210</v>
      </c>
      <c r="G2" s="1" t="s">
        <v>214</v>
      </c>
      <c r="H2" s="1" t="s">
        <v>219</v>
      </c>
      <c r="I2" s="1" t="s">
        <v>227</v>
      </c>
      <c r="J2" s="1" t="s">
        <v>239</v>
      </c>
      <c r="K2" s="1" t="s">
        <v>245</v>
      </c>
      <c r="L2" s="1" t="s">
        <v>248</v>
      </c>
      <c r="M2" s="1" t="s">
        <v>252</v>
      </c>
      <c r="N2" s="1" t="s">
        <v>255</v>
      </c>
      <c r="O2" s="1" t="s">
        <v>258</v>
      </c>
      <c r="P2" s="1" t="s">
        <v>260</v>
      </c>
      <c r="Q2" s="1" t="s">
        <v>263</v>
      </c>
      <c r="R2" s="1" t="s">
        <v>265</v>
      </c>
      <c r="S2" s="1" t="s">
        <v>274</v>
      </c>
      <c r="T2" s="1" t="s">
        <v>276</v>
      </c>
    </row>
    <row r="3" spans="1:20" s="1" customFormat="1">
      <c r="A3" s="1" t="s">
        <v>179</v>
      </c>
      <c r="B3" s="1" t="s">
        <v>181</v>
      </c>
      <c r="D3" s="1" t="s">
        <v>184</v>
      </c>
      <c r="E3" s="1" t="s">
        <v>187</v>
      </c>
      <c r="F3" s="1" t="s">
        <v>211</v>
      </c>
      <c r="G3" s="1" t="s">
        <v>215</v>
      </c>
      <c r="H3" s="1" t="s">
        <v>220</v>
      </c>
      <c r="I3" s="1" t="s">
        <v>228</v>
      </c>
      <c r="J3" s="1" t="s">
        <v>240</v>
      </c>
      <c r="K3" s="1" t="s">
        <v>246</v>
      </c>
      <c r="L3" s="1" t="s">
        <v>249</v>
      </c>
      <c r="M3" s="1" t="s">
        <v>253</v>
      </c>
      <c r="N3" s="1" t="s">
        <v>256</v>
      </c>
      <c r="O3" s="1" t="s">
        <v>259</v>
      </c>
      <c r="P3" s="1" t="s">
        <v>261</v>
      </c>
      <c r="Q3" s="1" t="s">
        <v>264</v>
      </c>
      <c r="R3" s="1" t="s">
        <v>266</v>
      </c>
      <c r="S3" s="1" t="s">
        <v>275</v>
      </c>
    </row>
    <row r="4" spans="1:20" s="1" customFormat="1">
      <c r="D4" s="1" t="s">
        <v>185</v>
      </c>
      <c r="E4" s="1" t="s">
        <v>188</v>
      </c>
      <c r="F4" s="1" t="s">
        <v>212</v>
      </c>
      <c r="G4" s="1" t="s">
        <v>216</v>
      </c>
      <c r="H4" s="1" t="s">
        <v>221</v>
      </c>
      <c r="I4" s="1" t="s">
        <v>229</v>
      </c>
      <c r="J4" s="1" t="s">
        <v>241</v>
      </c>
      <c r="K4" s="1" t="s">
        <v>247</v>
      </c>
      <c r="L4" s="1" t="s">
        <v>250</v>
      </c>
      <c r="M4" s="1" t="s">
        <v>254</v>
      </c>
      <c r="N4" s="1" t="s">
        <v>257</v>
      </c>
      <c r="P4" s="1" t="s">
        <v>262</v>
      </c>
      <c r="R4" s="1" t="s">
        <v>267</v>
      </c>
    </row>
    <row r="5" spans="1:20" s="1" customFormat="1">
      <c r="E5" s="1" t="s">
        <v>189</v>
      </c>
      <c r="F5" s="1" t="s">
        <v>213</v>
      </c>
      <c r="G5" s="1" t="s">
        <v>217</v>
      </c>
      <c r="H5" s="1" t="s">
        <v>222</v>
      </c>
      <c r="I5" s="1" t="s">
        <v>230</v>
      </c>
      <c r="J5" s="1" t="s">
        <v>242</v>
      </c>
      <c r="L5" s="1" t="s">
        <v>251</v>
      </c>
      <c r="R5" s="1" t="s">
        <v>268</v>
      </c>
    </row>
    <row r="6" spans="1:20" s="1" customFormat="1">
      <c r="E6" s="1" t="s">
        <v>190</v>
      </c>
      <c r="G6" s="1" t="s">
        <v>218</v>
      </c>
      <c r="H6" s="1" t="s">
        <v>223</v>
      </c>
      <c r="I6" s="1" t="s">
        <v>231</v>
      </c>
      <c r="J6" s="1" t="s">
        <v>243</v>
      </c>
      <c r="R6" s="1" t="s">
        <v>269</v>
      </c>
    </row>
    <row r="7" spans="1:20" s="1" customFormat="1">
      <c r="E7" s="1" t="s">
        <v>191</v>
      </c>
      <c r="H7" s="1" t="s">
        <v>224</v>
      </c>
      <c r="I7" s="1" t="s">
        <v>232</v>
      </c>
      <c r="J7" s="1" t="s">
        <v>244</v>
      </c>
      <c r="R7" s="1" t="s">
        <v>270</v>
      </c>
    </row>
    <row r="8" spans="1:20" s="1" customFormat="1">
      <c r="E8" s="1" t="s">
        <v>192</v>
      </c>
      <c r="H8" s="1" t="s">
        <v>225</v>
      </c>
      <c r="I8" s="1" t="s">
        <v>233</v>
      </c>
      <c r="R8" s="1" t="s">
        <v>271</v>
      </c>
    </row>
    <row r="9" spans="1:20" s="1" customFormat="1">
      <c r="E9" s="1" t="s">
        <v>193</v>
      </c>
      <c r="H9" s="1" t="s">
        <v>226</v>
      </c>
      <c r="I9" s="1" t="s">
        <v>234</v>
      </c>
      <c r="R9" s="1" t="s">
        <v>272</v>
      </c>
    </row>
    <row r="10" spans="1:20" s="1" customFormat="1">
      <c r="E10" s="1" t="s">
        <v>194</v>
      </c>
      <c r="I10" s="1" t="s">
        <v>235</v>
      </c>
      <c r="R10" s="1" t="s">
        <v>273</v>
      </c>
    </row>
    <row r="11" spans="1:20" s="1" customFormat="1">
      <c r="E11" s="1" t="s">
        <v>195</v>
      </c>
      <c r="I11" s="1" t="s">
        <v>236</v>
      </c>
    </row>
    <row r="12" spans="1:20" s="1" customFormat="1">
      <c r="E12" s="1" t="s">
        <v>196</v>
      </c>
      <c r="I12" s="1" t="s">
        <v>237</v>
      </c>
    </row>
    <row r="13" spans="1:20" s="1" customFormat="1">
      <c r="E13" s="1" t="s">
        <v>197</v>
      </c>
      <c r="I13" s="1" t="s">
        <v>238</v>
      </c>
    </row>
    <row r="14" spans="1:20" s="1" customFormat="1">
      <c r="E14" s="1" t="s">
        <v>198</v>
      </c>
    </row>
    <row r="15" spans="1:20" s="1" customFormat="1">
      <c r="E15" s="1" t="s">
        <v>199</v>
      </c>
    </row>
    <row r="16" spans="1:20" s="1" customFormat="1">
      <c r="E16" s="1" t="s">
        <v>200</v>
      </c>
    </row>
    <row r="17" spans="5:5" s="1" customFormat="1">
      <c r="E17" s="1" t="s">
        <v>201</v>
      </c>
    </row>
    <row r="18" spans="5:5" s="1" customFormat="1">
      <c r="E18" s="1" t="s">
        <v>202</v>
      </c>
    </row>
    <row r="19" spans="5:5" s="1" customFormat="1">
      <c r="E19" s="1" t="s">
        <v>203</v>
      </c>
    </row>
    <row r="20" spans="5:5" s="1" customFormat="1">
      <c r="E20" s="1" t="s">
        <v>204</v>
      </c>
    </row>
    <row r="21" spans="5:5" s="1" customFormat="1">
      <c r="E21" s="1" t="s">
        <v>205</v>
      </c>
    </row>
    <row r="22" spans="5:5" s="1" customFormat="1">
      <c r="E22" s="1" t="s">
        <v>206</v>
      </c>
    </row>
    <row r="23" spans="5:5" s="1" customFormat="1">
      <c r="E23" s="1" t="s">
        <v>207</v>
      </c>
    </row>
    <row r="24" spans="5:5" s="1" customFormat="1">
      <c r="E24" s="1" t="s">
        <v>208</v>
      </c>
    </row>
    <row r="25" spans="5:5" s="1" customFormat="1">
      <c r="E25" s="1" t="s">
        <v>209</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view="pageBreakPreview" topLeftCell="A4" zoomScale="70" zoomScaleNormal="100" zoomScaleSheetLayoutView="70" zoomScalePageLayoutView="40" workbookViewId="0">
      <selection activeCell="F28" sqref="F28"/>
    </sheetView>
  </sheetViews>
  <sheetFormatPr defaultColWidth="8.09765625" defaultRowHeight="18"/>
  <cols>
    <col min="1" max="1" width="13.5" style="146" customWidth="1"/>
    <col min="2" max="2" width="22.59765625" style="146" customWidth="1"/>
    <col min="3" max="3" width="16.296875" style="146" customWidth="1"/>
    <col min="4" max="4" width="33.59765625" style="146" customWidth="1"/>
    <col min="5" max="5" width="3.8984375" style="146" customWidth="1"/>
    <col min="6" max="6" width="32.796875" style="146" customWidth="1"/>
    <col min="7" max="7" width="4.5" style="147" customWidth="1"/>
    <col min="8" max="8" width="8.09765625" style="146" customWidth="1"/>
    <col min="9" max="16384" width="8.09765625" style="146"/>
  </cols>
  <sheetData>
    <row r="1" spans="1:7" ht="24.6" customHeight="1">
      <c r="A1" s="146" t="s">
        <v>148</v>
      </c>
    </row>
    <row r="2" spans="1:7" ht="24.6" customHeight="1"/>
    <row r="3" spans="1:7" ht="14.4" customHeight="1"/>
    <row r="4" spans="1:7" ht="40.200000000000003" customHeight="1" thickBot="1">
      <c r="B4" s="238" t="s">
        <v>149</v>
      </c>
      <c r="C4" s="238"/>
      <c r="D4" s="238"/>
      <c r="E4" s="238"/>
      <c r="F4" s="238"/>
      <c r="G4" s="238"/>
    </row>
    <row r="5" spans="1:7" ht="39.6" customHeight="1" thickBot="1">
      <c r="B5" s="232" t="s">
        <v>18</v>
      </c>
      <c r="C5" s="233"/>
      <c r="D5" s="233"/>
      <c r="E5" s="232" t="s">
        <v>130</v>
      </c>
      <c r="F5" s="233"/>
      <c r="G5" s="234"/>
    </row>
    <row r="6" spans="1:7" ht="48" customHeight="1">
      <c r="B6" s="224" t="s">
        <v>153</v>
      </c>
      <c r="C6" s="225" t="s">
        <v>131</v>
      </c>
      <c r="D6" s="148" t="s">
        <v>158</v>
      </c>
      <c r="E6" s="149"/>
      <c r="F6" s="150">
        <v>0</v>
      </c>
      <c r="G6" s="188" t="s">
        <v>13</v>
      </c>
    </row>
    <row r="7" spans="1:7" ht="48" customHeight="1">
      <c r="B7" s="221"/>
      <c r="C7" s="226"/>
      <c r="D7" s="151" t="s">
        <v>159</v>
      </c>
      <c r="E7" s="152"/>
      <c r="F7" s="153">
        <v>0</v>
      </c>
      <c r="G7" s="189" t="s">
        <v>13</v>
      </c>
    </row>
    <row r="8" spans="1:7" ht="48" customHeight="1">
      <c r="B8" s="221"/>
      <c r="C8" s="227" t="s">
        <v>132</v>
      </c>
      <c r="D8" s="194" t="s">
        <v>28</v>
      </c>
      <c r="E8" s="154"/>
      <c r="F8" s="153">
        <v>0</v>
      </c>
      <c r="G8" s="189" t="s">
        <v>13</v>
      </c>
    </row>
    <row r="9" spans="1:7" ht="48" customHeight="1">
      <c r="B9" s="221"/>
      <c r="C9" s="228"/>
      <c r="D9" s="194" t="s">
        <v>34</v>
      </c>
      <c r="E9" s="154"/>
      <c r="F9" s="153">
        <v>0</v>
      </c>
      <c r="G9" s="189" t="s">
        <v>13</v>
      </c>
    </row>
    <row r="10" spans="1:7" ht="48" customHeight="1" thickBot="1">
      <c r="B10" s="221"/>
      <c r="C10" s="228"/>
      <c r="D10" s="194" t="s">
        <v>35</v>
      </c>
      <c r="E10" s="155"/>
      <c r="F10" s="156">
        <v>0</v>
      </c>
      <c r="G10" s="190" t="s">
        <v>13</v>
      </c>
    </row>
    <row r="11" spans="1:7" ht="48.6" customHeight="1" thickTop="1" thickBot="1">
      <c r="B11" s="221"/>
      <c r="C11" s="230" t="s">
        <v>154</v>
      </c>
      <c r="D11" s="231"/>
      <c r="E11" s="157" t="s">
        <v>143</v>
      </c>
      <c r="F11" s="158">
        <f>SUM(F6:F10)</f>
        <v>0</v>
      </c>
      <c r="G11" s="191" t="s">
        <v>13</v>
      </c>
    </row>
    <row r="12" spans="1:7" ht="48" customHeight="1">
      <c r="B12" s="224" t="s">
        <v>155</v>
      </c>
      <c r="C12" s="239" t="s">
        <v>133</v>
      </c>
      <c r="D12" s="240"/>
      <c r="E12" s="159"/>
      <c r="F12" s="150">
        <v>0</v>
      </c>
      <c r="G12" s="188" t="s">
        <v>13</v>
      </c>
    </row>
    <row r="13" spans="1:7" ht="48" customHeight="1">
      <c r="B13" s="221"/>
      <c r="C13" s="223" t="s">
        <v>134</v>
      </c>
      <c r="D13" s="229"/>
      <c r="E13" s="160"/>
      <c r="F13" s="153">
        <v>0</v>
      </c>
      <c r="G13" s="189" t="s">
        <v>13</v>
      </c>
    </row>
    <row r="14" spans="1:7" ht="48" customHeight="1">
      <c r="B14" s="221"/>
      <c r="C14" s="223" t="s">
        <v>135</v>
      </c>
      <c r="D14" s="229"/>
      <c r="E14" s="160"/>
      <c r="F14" s="153">
        <v>0</v>
      </c>
      <c r="G14" s="192" t="s">
        <v>13</v>
      </c>
    </row>
    <row r="15" spans="1:7" ht="48" customHeight="1">
      <c r="B15" s="221"/>
      <c r="C15" s="223" t="s">
        <v>136</v>
      </c>
      <c r="D15" s="229"/>
      <c r="E15" s="160"/>
      <c r="F15" s="153">
        <v>0</v>
      </c>
      <c r="G15" s="189" t="s">
        <v>13</v>
      </c>
    </row>
    <row r="16" spans="1:7" ht="48" customHeight="1">
      <c r="B16" s="221"/>
      <c r="C16" s="223" t="s">
        <v>137</v>
      </c>
      <c r="D16" s="229"/>
      <c r="E16" s="160"/>
      <c r="F16" s="153">
        <v>0</v>
      </c>
      <c r="G16" s="192" t="s">
        <v>13</v>
      </c>
    </row>
    <row r="17" spans="2:10" ht="19.2" customHeight="1">
      <c r="B17" s="221"/>
      <c r="C17" s="219" t="s">
        <v>138</v>
      </c>
      <c r="D17" s="235"/>
      <c r="E17" s="161"/>
      <c r="F17" s="156"/>
      <c r="G17" s="193"/>
    </row>
    <row r="18" spans="2:10" ht="28.8" customHeight="1">
      <c r="B18" s="221"/>
      <c r="C18" s="218"/>
      <c r="D18" s="237"/>
      <c r="E18" s="162"/>
      <c r="F18" s="163">
        <v>0</v>
      </c>
      <c r="G18" s="192" t="s">
        <v>13</v>
      </c>
    </row>
    <row r="19" spans="2:10" ht="19.8" customHeight="1">
      <c r="B19" s="221"/>
      <c r="C19" s="219" t="s">
        <v>138</v>
      </c>
      <c r="D19" s="235"/>
      <c r="E19" s="164"/>
      <c r="F19" s="156"/>
      <c r="G19" s="193"/>
    </row>
    <row r="20" spans="2:10" ht="30" customHeight="1">
      <c r="B20" s="221"/>
      <c r="C20" s="218"/>
      <c r="D20" s="237"/>
      <c r="E20" s="162"/>
      <c r="F20" s="163">
        <v>0</v>
      </c>
      <c r="G20" s="192" t="s">
        <v>13</v>
      </c>
    </row>
    <row r="21" spans="2:10" ht="19.8" customHeight="1">
      <c r="B21" s="221"/>
      <c r="C21" s="219" t="s">
        <v>138</v>
      </c>
      <c r="D21" s="235"/>
      <c r="E21" s="164"/>
      <c r="F21" s="156"/>
      <c r="G21" s="193"/>
    </row>
    <row r="22" spans="2:10" ht="30" customHeight="1" thickBot="1">
      <c r="B22" s="221"/>
      <c r="C22" s="220"/>
      <c r="D22" s="236"/>
      <c r="E22" s="165"/>
      <c r="F22" s="166">
        <v>0</v>
      </c>
      <c r="G22" s="192" t="s">
        <v>13</v>
      </c>
    </row>
    <row r="23" spans="2:10" s="167" customFormat="1" ht="48" customHeight="1" thickTop="1" thickBot="1">
      <c r="B23" s="222"/>
      <c r="C23" s="230" t="s">
        <v>156</v>
      </c>
      <c r="D23" s="231"/>
      <c r="E23" s="157" t="s">
        <v>144</v>
      </c>
      <c r="F23" s="158">
        <f>SUM(F12:F22)</f>
        <v>0</v>
      </c>
      <c r="G23" s="191" t="s">
        <v>13</v>
      </c>
    </row>
    <row r="24" spans="2:10" ht="48" customHeight="1">
      <c r="B24" s="211" t="s">
        <v>139</v>
      </c>
      <c r="C24" s="212"/>
      <c r="D24" s="212"/>
      <c r="E24" s="168"/>
      <c r="F24" s="169">
        <f>F11+F23</f>
        <v>0</v>
      </c>
      <c r="G24" s="170" t="s">
        <v>7</v>
      </c>
    </row>
    <row r="25" spans="2:10" ht="48" customHeight="1">
      <c r="B25" s="211" t="s">
        <v>150</v>
      </c>
      <c r="C25" s="213"/>
      <c r="D25" s="213"/>
      <c r="E25" s="171" t="s">
        <v>145</v>
      </c>
      <c r="F25" s="172">
        <f>ROUNDDOWN(F24*0.23,-3)</f>
        <v>0</v>
      </c>
      <c r="G25" s="173" t="s">
        <v>13</v>
      </c>
    </row>
    <row r="26" spans="2:10" ht="48" customHeight="1">
      <c r="B26" s="214" t="s">
        <v>157</v>
      </c>
      <c r="C26" s="215"/>
      <c r="D26" s="185" t="s">
        <v>142</v>
      </c>
      <c r="E26" s="175"/>
      <c r="F26" s="176">
        <v>0</v>
      </c>
      <c r="G26" s="177" t="s">
        <v>141</v>
      </c>
      <c r="H26" s="178"/>
      <c r="I26" s="179"/>
      <c r="J26" s="178"/>
    </row>
    <row r="27" spans="2:10" ht="48" customHeight="1">
      <c r="B27" s="216"/>
      <c r="C27" s="217"/>
      <c r="D27" s="174" t="s">
        <v>151</v>
      </c>
      <c r="E27" s="180" t="s">
        <v>146</v>
      </c>
      <c r="F27" s="176">
        <f>F26*5600</f>
        <v>0</v>
      </c>
      <c r="G27" s="173" t="s">
        <v>13</v>
      </c>
      <c r="H27" s="178"/>
      <c r="I27" s="179"/>
      <c r="J27" s="178"/>
    </row>
    <row r="28" spans="2:10" ht="48" customHeight="1" thickBot="1">
      <c r="B28" s="216"/>
      <c r="C28" s="217"/>
      <c r="D28" s="174" t="s">
        <v>152</v>
      </c>
      <c r="E28" s="181" t="s">
        <v>146</v>
      </c>
      <c r="F28" s="186"/>
      <c r="G28" s="187" t="s">
        <v>13</v>
      </c>
      <c r="H28" s="178"/>
      <c r="I28" s="179"/>
      <c r="J28" s="178"/>
    </row>
    <row r="29" spans="2:10" ht="48" customHeight="1" thickBot="1">
      <c r="B29" s="208" t="s">
        <v>140</v>
      </c>
      <c r="C29" s="209"/>
      <c r="D29" s="209"/>
      <c r="E29" s="182"/>
      <c r="F29" s="183">
        <f>MIN(F25,F27,F28)</f>
        <v>0</v>
      </c>
      <c r="G29" s="184" t="s">
        <v>13</v>
      </c>
    </row>
    <row r="30" spans="2:10" ht="56.4" customHeight="1">
      <c r="B30" s="210" t="s">
        <v>147</v>
      </c>
      <c r="C30" s="210"/>
      <c r="D30" s="210"/>
      <c r="E30" s="210"/>
      <c r="F30" s="210"/>
      <c r="G30" s="210"/>
    </row>
  </sheetData>
  <mergeCells count="25">
    <mergeCell ref="B4:G4"/>
    <mergeCell ref="C8:C10"/>
    <mergeCell ref="C6:C7"/>
    <mergeCell ref="B30:G30"/>
    <mergeCell ref="B6:B11"/>
    <mergeCell ref="B29:D29"/>
    <mergeCell ref="B24:D24"/>
    <mergeCell ref="B25:D25"/>
    <mergeCell ref="B12:B23"/>
    <mergeCell ref="C23:D23"/>
    <mergeCell ref="C16:D16"/>
    <mergeCell ref="C15:D15"/>
    <mergeCell ref="C14:D14"/>
    <mergeCell ref="C13:D13"/>
    <mergeCell ref="C12:D12"/>
    <mergeCell ref="C21:D21"/>
    <mergeCell ref="C11:D11"/>
    <mergeCell ref="B26:C28"/>
    <mergeCell ref="E5:G5"/>
    <mergeCell ref="C17:D17"/>
    <mergeCell ref="C19:D19"/>
    <mergeCell ref="C22:D22"/>
    <mergeCell ref="C20:D20"/>
    <mergeCell ref="C18:D18"/>
    <mergeCell ref="B5:D5"/>
  </mergeCells>
  <phoneticPr fontId="4"/>
  <dataValidations count="1">
    <dataValidation type="list" allowBlank="1" showInputMessage="1" showErrorMessage="1" sqref="I28">
      <formula1>"一般改修住宅,特定改修住宅"</formula1>
    </dataValidation>
  </dataValidations>
  <pageMargins left="0.7" right="0.7"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4"/>
  <sheetViews>
    <sheetView view="pageBreakPreview" topLeftCell="A25" zoomScale="55" zoomScaleNormal="100" zoomScaleSheetLayoutView="55" workbookViewId="0">
      <selection activeCell="A36" sqref="A36:F36"/>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9.09765625" style="2" customWidth="1"/>
    <col min="12" max="12" width="20.69921875" style="2" customWidth="1"/>
    <col min="13" max="13" width="9.796875" style="2" customWidth="1"/>
    <col min="14" max="14" width="20.69921875" style="2" customWidth="1"/>
    <col min="15" max="15" width="9.796875" style="3" customWidth="1"/>
    <col min="16" max="16" width="11.3984375" style="2" hidden="1" customWidth="1"/>
    <col min="17" max="18" width="8.19921875" style="2" hidden="1" customWidth="1"/>
    <col min="19" max="19" width="16.3984375" style="2" hidden="1" customWidth="1"/>
    <col min="20" max="21" width="8.19921875" style="2" hidden="1" customWidth="1"/>
    <col min="22" max="22" width="0" style="2" hidden="1" customWidth="1"/>
    <col min="23" max="16384" width="8.09765625" style="2"/>
  </cols>
  <sheetData>
    <row r="1" spans="1:20" ht="19.5" customHeight="1" thickBot="1">
      <c r="A1" s="1" t="s">
        <v>129</v>
      </c>
    </row>
    <row r="2" spans="1:20" ht="19.5" customHeight="1" thickBot="1">
      <c r="A2" s="1"/>
      <c r="L2" s="241" t="s">
        <v>98</v>
      </c>
      <c r="M2" s="242"/>
      <c r="N2" s="243"/>
      <c r="O2" s="244"/>
      <c r="Q2" s="3"/>
      <c r="S2" s="26"/>
    </row>
    <row r="3" spans="1:20" ht="21.75" customHeight="1" thickBot="1">
      <c r="L3" s="245" t="s">
        <v>82</v>
      </c>
      <c r="M3" s="246"/>
      <c r="N3" s="247"/>
      <c r="O3" s="248"/>
      <c r="Q3" s="3" t="s">
        <v>83</v>
      </c>
      <c r="R3" s="9" t="s">
        <v>81</v>
      </c>
      <c r="S3" s="27" t="s">
        <v>16</v>
      </c>
    </row>
    <row r="4" spans="1:20" ht="16.5" customHeight="1" thickBot="1">
      <c r="A4" s="2" t="s">
        <v>102</v>
      </c>
      <c r="L4" s="249" t="s">
        <v>17</v>
      </c>
      <c r="M4" s="250"/>
      <c r="N4" s="251"/>
      <c r="O4" s="252"/>
      <c r="Q4" s="28">
        <v>1</v>
      </c>
      <c r="S4" s="255">
        <v>1</v>
      </c>
      <c r="T4" s="29">
        <v>0.1</v>
      </c>
    </row>
    <row r="5" spans="1:20" ht="5.25" customHeight="1" thickBot="1">
      <c r="A5" s="11"/>
      <c r="B5" s="11"/>
      <c r="C5" s="11"/>
      <c r="L5" s="114"/>
      <c r="M5" s="96"/>
      <c r="N5" s="253"/>
      <c r="O5" s="254"/>
      <c r="Q5" s="257">
        <v>0.23</v>
      </c>
      <c r="S5" s="256"/>
    </row>
    <row r="6" spans="1:20" ht="27.75" customHeight="1" thickBot="1">
      <c r="A6" s="258" t="s">
        <v>18</v>
      </c>
      <c r="B6" s="259"/>
      <c r="C6" s="259"/>
      <c r="D6" s="259"/>
      <c r="E6" s="259"/>
      <c r="F6" s="259"/>
      <c r="G6" s="259" t="s">
        <v>1</v>
      </c>
      <c r="H6" s="259"/>
      <c r="I6" s="260" t="s">
        <v>19</v>
      </c>
      <c r="J6" s="261"/>
      <c r="K6" s="262"/>
      <c r="L6" s="259" t="s">
        <v>85</v>
      </c>
      <c r="M6" s="259"/>
      <c r="N6" s="259" t="s">
        <v>20</v>
      </c>
      <c r="O6" s="263"/>
      <c r="Q6" s="257"/>
      <c r="S6" s="26"/>
    </row>
    <row r="7" spans="1:20" ht="32.25" customHeight="1">
      <c r="A7" s="264" t="s">
        <v>21</v>
      </c>
      <c r="B7" s="266" t="s">
        <v>22</v>
      </c>
      <c r="C7" s="268" t="s">
        <v>2</v>
      </c>
      <c r="D7" s="270" t="s">
        <v>23</v>
      </c>
      <c r="E7" s="270"/>
      <c r="F7" s="270"/>
      <c r="G7" s="34"/>
      <c r="H7" s="31" t="s">
        <v>5</v>
      </c>
      <c r="I7" s="31" t="s">
        <v>4</v>
      </c>
      <c r="J7" s="32">
        <f>Q7*S4</f>
        <v>168000</v>
      </c>
      <c r="K7" s="33" t="s">
        <v>24</v>
      </c>
      <c r="L7" s="35">
        <f>G7*J7</f>
        <v>0</v>
      </c>
      <c r="M7" s="36" t="s">
        <v>13</v>
      </c>
      <c r="N7" s="108"/>
      <c r="O7" s="36" t="s">
        <v>13</v>
      </c>
      <c r="Q7" s="4">
        <v>168000</v>
      </c>
      <c r="S7" s="37">
        <f t="shared" ref="S7:S17" si="0">J7*L7</f>
        <v>0</v>
      </c>
    </row>
    <row r="8" spans="1:20" ht="32.25" customHeight="1">
      <c r="A8" s="265"/>
      <c r="B8" s="267"/>
      <c r="C8" s="269"/>
      <c r="D8" s="271"/>
      <c r="E8" s="271"/>
      <c r="F8" s="271"/>
      <c r="G8" s="41"/>
      <c r="H8" s="38" t="s">
        <v>5</v>
      </c>
      <c r="I8" s="38" t="s">
        <v>8</v>
      </c>
      <c r="J8" s="39">
        <f>Q8*S4</f>
        <v>128000</v>
      </c>
      <c r="K8" s="40" t="s">
        <v>24</v>
      </c>
      <c r="L8" s="42">
        <f>G8*J8</f>
        <v>0</v>
      </c>
      <c r="M8" s="43" t="s">
        <v>13</v>
      </c>
      <c r="N8" s="109"/>
      <c r="O8" s="43" t="s">
        <v>13</v>
      </c>
      <c r="Q8" s="5">
        <v>128000</v>
      </c>
      <c r="S8" s="37">
        <f t="shared" si="0"/>
        <v>0</v>
      </c>
    </row>
    <row r="9" spans="1:20" ht="32.25" customHeight="1">
      <c r="A9" s="265"/>
      <c r="B9" s="267"/>
      <c r="C9" s="269"/>
      <c r="D9" s="271"/>
      <c r="E9" s="271"/>
      <c r="F9" s="271"/>
      <c r="G9" s="44"/>
      <c r="H9" s="24" t="s">
        <v>5</v>
      </c>
      <c r="I9" s="24" t="s">
        <v>9</v>
      </c>
      <c r="J9" s="18">
        <f>Q9*S4</f>
        <v>112000</v>
      </c>
      <c r="K9" s="23" t="s">
        <v>24</v>
      </c>
      <c r="L9" s="42">
        <f t="shared" ref="L9:L22" si="1">G9*J9</f>
        <v>0</v>
      </c>
      <c r="M9" s="43" t="s">
        <v>13</v>
      </c>
      <c r="N9" s="109"/>
      <c r="O9" s="43" t="s">
        <v>13</v>
      </c>
      <c r="Q9" s="6">
        <v>112000</v>
      </c>
      <c r="S9" s="37">
        <f t="shared" si="0"/>
        <v>0</v>
      </c>
    </row>
    <row r="10" spans="1:20" ht="32.25" customHeight="1">
      <c r="A10" s="265"/>
      <c r="B10" s="267"/>
      <c r="C10" s="269"/>
      <c r="D10" s="271" t="s">
        <v>25</v>
      </c>
      <c r="E10" s="271"/>
      <c r="F10" s="271"/>
      <c r="G10" s="48"/>
      <c r="H10" s="45" t="s">
        <v>5</v>
      </c>
      <c r="I10" s="45" t="s">
        <v>4</v>
      </c>
      <c r="J10" s="46">
        <f>Q10*S4</f>
        <v>168000</v>
      </c>
      <c r="K10" s="47" t="s">
        <v>24</v>
      </c>
      <c r="L10" s="42">
        <f t="shared" si="1"/>
        <v>0</v>
      </c>
      <c r="M10" s="43" t="s">
        <v>13</v>
      </c>
      <c r="N10" s="109"/>
      <c r="O10" s="43" t="s">
        <v>13</v>
      </c>
      <c r="Q10" s="4">
        <v>168000</v>
      </c>
      <c r="S10" s="37">
        <f t="shared" si="0"/>
        <v>0</v>
      </c>
    </row>
    <row r="11" spans="1:20" ht="32.25" customHeight="1">
      <c r="A11" s="265"/>
      <c r="B11" s="267"/>
      <c r="C11" s="269"/>
      <c r="D11" s="271"/>
      <c r="E11" s="271"/>
      <c r="F11" s="271"/>
      <c r="G11" s="41"/>
      <c r="H11" s="38" t="s">
        <v>5</v>
      </c>
      <c r="I11" s="38" t="s">
        <v>8</v>
      </c>
      <c r="J11" s="39">
        <f>Q11*S4</f>
        <v>128000</v>
      </c>
      <c r="K11" s="40" t="s">
        <v>24</v>
      </c>
      <c r="L11" s="42">
        <f t="shared" si="1"/>
        <v>0</v>
      </c>
      <c r="M11" s="43" t="s">
        <v>13</v>
      </c>
      <c r="N11" s="109"/>
      <c r="O11" s="43" t="s">
        <v>13</v>
      </c>
      <c r="Q11" s="5">
        <v>128000</v>
      </c>
      <c r="S11" s="37">
        <f t="shared" si="0"/>
        <v>0</v>
      </c>
    </row>
    <row r="12" spans="1:20" ht="32.25" customHeight="1">
      <c r="A12" s="265"/>
      <c r="B12" s="267"/>
      <c r="C12" s="269"/>
      <c r="D12" s="271"/>
      <c r="E12" s="271"/>
      <c r="F12" s="271"/>
      <c r="G12" s="44"/>
      <c r="H12" s="24" t="s">
        <v>5</v>
      </c>
      <c r="I12" s="24" t="s">
        <v>26</v>
      </c>
      <c r="J12" s="18">
        <f>Q12*S4</f>
        <v>112000</v>
      </c>
      <c r="K12" s="23" t="s">
        <v>24</v>
      </c>
      <c r="L12" s="42">
        <f t="shared" si="1"/>
        <v>0</v>
      </c>
      <c r="M12" s="43" t="s">
        <v>13</v>
      </c>
      <c r="N12" s="109"/>
      <c r="O12" s="43" t="s">
        <v>13</v>
      </c>
      <c r="Q12" s="6">
        <v>112000</v>
      </c>
      <c r="S12" s="37">
        <f t="shared" si="0"/>
        <v>0</v>
      </c>
    </row>
    <row r="13" spans="1:20" ht="32.25" customHeight="1">
      <c r="A13" s="265"/>
      <c r="B13" s="267"/>
      <c r="C13" s="269"/>
      <c r="D13" s="271" t="s">
        <v>3</v>
      </c>
      <c r="E13" s="271"/>
      <c r="F13" s="271"/>
      <c r="G13" s="48"/>
      <c r="H13" s="45" t="s">
        <v>10</v>
      </c>
      <c r="I13" s="45" t="s">
        <v>4</v>
      </c>
      <c r="J13" s="46">
        <f>Q13*S4</f>
        <v>64000</v>
      </c>
      <c r="K13" s="47" t="s">
        <v>27</v>
      </c>
      <c r="L13" s="42">
        <f t="shared" si="1"/>
        <v>0</v>
      </c>
      <c r="M13" s="43" t="s">
        <v>13</v>
      </c>
      <c r="N13" s="109"/>
      <c r="O13" s="43" t="s">
        <v>13</v>
      </c>
      <c r="Q13" s="4">
        <v>64000</v>
      </c>
      <c r="S13" s="37">
        <f t="shared" si="0"/>
        <v>0</v>
      </c>
    </row>
    <row r="14" spans="1:20" ht="32.25" customHeight="1">
      <c r="A14" s="265"/>
      <c r="B14" s="267"/>
      <c r="C14" s="269"/>
      <c r="D14" s="271"/>
      <c r="E14" s="271"/>
      <c r="F14" s="271"/>
      <c r="G14" s="41"/>
      <c r="H14" s="38" t="s">
        <v>10</v>
      </c>
      <c r="I14" s="38" t="s">
        <v>8</v>
      </c>
      <c r="J14" s="39">
        <f>Q14*S4</f>
        <v>48000</v>
      </c>
      <c r="K14" s="40" t="s">
        <v>27</v>
      </c>
      <c r="L14" s="42">
        <f t="shared" si="1"/>
        <v>0</v>
      </c>
      <c r="M14" s="43" t="s">
        <v>13</v>
      </c>
      <c r="N14" s="109"/>
      <c r="O14" s="43" t="s">
        <v>13</v>
      </c>
      <c r="Q14" s="5">
        <v>48000</v>
      </c>
      <c r="S14" s="37">
        <f t="shared" si="0"/>
        <v>0</v>
      </c>
    </row>
    <row r="15" spans="1:20" ht="32.25" customHeight="1">
      <c r="A15" s="265"/>
      <c r="B15" s="267"/>
      <c r="C15" s="269"/>
      <c r="D15" s="271"/>
      <c r="E15" s="271"/>
      <c r="F15" s="271"/>
      <c r="G15" s="44"/>
      <c r="H15" s="24" t="s">
        <v>10</v>
      </c>
      <c r="I15" s="24" t="s">
        <v>9</v>
      </c>
      <c r="J15" s="18">
        <f>Q15*S4</f>
        <v>16000</v>
      </c>
      <c r="K15" s="23" t="s">
        <v>27</v>
      </c>
      <c r="L15" s="42">
        <f t="shared" si="1"/>
        <v>0</v>
      </c>
      <c r="M15" s="43" t="s">
        <v>13</v>
      </c>
      <c r="N15" s="109"/>
      <c r="O15" s="43" t="s">
        <v>13</v>
      </c>
      <c r="Q15" s="6">
        <v>16000</v>
      </c>
      <c r="S15" s="37">
        <f t="shared" si="0"/>
        <v>0</v>
      </c>
    </row>
    <row r="16" spans="1:20" ht="32.25" customHeight="1">
      <c r="A16" s="265"/>
      <c r="B16" s="267"/>
      <c r="C16" s="267" t="s">
        <v>11</v>
      </c>
      <c r="D16" s="271" t="s">
        <v>12</v>
      </c>
      <c r="E16" s="271"/>
      <c r="F16" s="271"/>
      <c r="G16" s="48"/>
      <c r="H16" s="45" t="s">
        <v>5</v>
      </c>
      <c r="I16" s="45" t="s">
        <v>4</v>
      </c>
      <c r="J16" s="46">
        <f>Q16*S4</f>
        <v>256000</v>
      </c>
      <c r="K16" s="47" t="s">
        <v>24</v>
      </c>
      <c r="L16" s="42">
        <f t="shared" si="1"/>
        <v>0</v>
      </c>
      <c r="M16" s="43" t="s">
        <v>13</v>
      </c>
      <c r="N16" s="109"/>
      <c r="O16" s="43" t="s">
        <v>13</v>
      </c>
      <c r="Q16" s="4">
        <v>256000</v>
      </c>
      <c r="S16" s="37">
        <f t="shared" si="0"/>
        <v>0</v>
      </c>
    </row>
    <row r="17" spans="1:21" ht="32.25" customHeight="1">
      <c r="A17" s="265"/>
      <c r="B17" s="267"/>
      <c r="C17" s="267"/>
      <c r="D17" s="271"/>
      <c r="E17" s="271"/>
      <c r="F17" s="271"/>
      <c r="G17" s="44"/>
      <c r="H17" s="24" t="s">
        <v>5</v>
      </c>
      <c r="I17" s="24" t="s">
        <v>9</v>
      </c>
      <c r="J17" s="18">
        <f>Q17*S4</f>
        <v>224000</v>
      </c>
      <c r="K17" s="23" t="s">
        <v>24</v>
      </c>
      <c r="L17" s="42">
        <f t="shared" si="1"/>
        <v>0</v>
      </c>
      <c r="M17" s="43" t="s">
        <v>13</v>
      </c>
      <c r="N17" s="109"/>
      <c r="O17" s="43" t="s">
        <v>13</v>
      </c>
      <c r="Q17" s="6">
        <v>224000</v>
      </c>
      <c r="S17" s="37">
        <f t="shared" si="0"/>
        <v>0</v>
      </c>
    </row>
    <row r="18" spans="1:21" ht="32.25" customHeight="1">
      <c r="A18" s="265"/>
      <c r="B18" s="272" t="s">
        <v>84</v>
      </c>
      <c r="C18" s="273"/>
      <c r="D18" s="272" t="s">
        <v>28</v>
      </c>
      <c r="E18" s="273"/>
      <c r="F18" s="45" t="s">
        <v>29</v>
      </c>
      <c r="G18" s="50"/>
      <c r="H18" s="45" t="s">
        <v>31</v>
      </c>
      <c r="I18" s="280">
        <f>IF(L$3="一戸建ての住宅",Q$18,R$18)*S4</f>
        <v>480000</v>
      </c>
      <c r="J18" s="281"/>
      <c r="K18" s="49" t="s">
        <v>30</v>
      </c>
      <c r="L18" s="42">
        <f t="shared" si="1"/>
        <v>0</v>
      </c>
      <c r="M18" s="43" t="s">
        <v>13</v>
      </c>
      <c r="N18" s="109"/>
      <c r="O18" s="43" t="s">
        <v>13</v>
      </c>
      <c r="Q18" s="4">
        <v>136000</v>
      </c>
      <c r="R18" s="51">
        <v>480000</v>
      </c>
      <c r="S18" s="37">
        <f t="shared" ref="S18:S23" si="2">I18*L18</f>
        <v>0</v>
      </c>
    </row>
    <row r="19" spans="1:21" ht="32.25" customHeight="1">
      <c r="A19" s="265"/>
      <c r="B19" s="274"/>
      <c r="C19" s="275"/>
      <c r="D19" s="278"/>
      <c r="E19" s="279"/>
      <c r="F19" s="24" t="s">
        <v>33</v>
      </c>
      <c r="G19" s="53"/>
      <c r="H19" s="24" t="s">
        <v>31</v>
      </c>
      <c r="I19" s="282">
        <f>IF(L3="一戸建ての住宅",Q19,R19)*S4</f>
        <v>741000</v>
      </c>
      <c r="J19" s="283"/>
      <c r="K19" s="52" t="s">
        <v>30</v>
      </c>
      <c r="L19" s="42">
        <f t="shared" si="1"/>
        <v>0</v>
      </c>
      <c r="M19" s="43" t="s">
        <v>13</v>
      </c>
      <c r="N19" s="109"/>
      <c r="O19" s="43" t="s">
        <v>13</v>
      </c>
      <c r="Q19" s="5">
        <v>204000</v>
      </c>
      <c r="R19" s="54">
        <v>741000</v>
      </c>
      <c r="S19" s="37">
        <f t="shared" si="2"/>
        <v>0</v>
      </c>
    </row>
    <row r="20" spans="1:21" ht="32.25" customHeight="1">
      <c r="A20" s="265"/>
      <c r="B20" s="274"/>
      <c r="C20" s="275"/>
      <c r="D20" s="272" t="s">
        <v>34</v>
      </c>
      <c r="E20" s="273"/>
      <c r="F20" s="45" t="s">
        <v>29</v>
      </c>
      <c r="G20" s="50"/>
      <c r="H20" s="45" t="s">
        <v>31</v>
      </c>
      <c r="I20" s="280">
        <f>IF(L3="一戸建ての住宅",Q20,R20)*S4</f>
        <v>72000</v>
      </c>
      <c r="J20" s="281"/>
      <c r="K20" s="49" t="s">
        <v>30</v>
      </c>
      <c r="L20" s="42">
        <f t="shared" si="1"/>
        <v>0</v>
      </c>
      <c r="M20" s="43" t="s">
        <v>13</v>
      </c>
      <c r="N20" s="109"/>
      <c r="O20" s="43" t="s">
        <v>13</v>
      </c>
      <c r="Q20" s="5">
        <v>48000</v>
      </c>
      <c r="R20" s="54">
        <v>72000</v>
      </c>
      <c r="S20" s="37">
        <f t="shared" si="2"/>
        <v>0</v>
      </c>
    </row>
    <row r="21" spans="1:21" ht="32.25" customHeight="1">
      <c r="A21" s="265"/>
      <c r="B21" s="274"/>
      <c r="C21" s="275"/>
      <c r="D21" s="278"/>
      <c r="E21" s="279"/>
      <c r="F21" s="24" t="s">
        <v>33</v>
      </c>
      <c r="G21" s="56"/>
      <c r="H21" s="24" t="s">
        <v>31</v>
      </c>
      <c r="I21" s="282">
        <f>IF(L3="一戸建ての住宅",Q21,R21)*S4</f>
        <v>115000</v>
      </c>
      <c r="J21" s="283"/>
      <c r="K21" s="55" t="s">
        <v>30</v>
      </c>
      <c r="L21" s="42">
        <f t="shared" si="1"/>
        <v>0</v>
      </c>
      <c r="M21" s="43" t="s">
        <v>13</v>
      </c>
      <c r="N21" s="109"/>
      <c r="O21" s="43" t="s">
        <v>13</v>
      </c>
      <c r="Q21" s="5">
        <v>82000</v>
      </c>
      <c r="R21" s="54">
        <v>115000</v>
      </c>
      <c r="S21" s="37">
        <f t="shared" si="2"/>
        <v>0</v>
      </c>
    </row>
    <row r="22" spans="1:21" ht="32.25" customHeight="1">
      <c r="A22" s="265"/>
      <c r="B22" s="274"/>
      <c r="C22" s="275"/>
      <c r="D22" s="272" t="s">
        <v>35</v>
      </c>
      <c r="E22" s="273"/>
      <c r="F22" s="45" t="s">
        <v>29</v>
      </c>
      <c r="G22" s="50"/>
      <c r="H22" s="45" t="s">
        <v>31</v>
      </c>
      <c r="I22" s="280">
        <f>IF(L3="一戸建ての住宅",Q22,R22)*S4</f>
        <v>195000</v>
      </c>
      <c r="J22" s="281"/>
      <c r="K22" s="49" t="s">
        <v>30</v>
      </c>
      <c r="L22" s="42">
        <f t="shared" si="1"/>
        <v>0</v>
      </c>
      <c r="M22" s="43" t="s">
        <v>13</v>
      </c>
      <c r="N22" s="109"/>
      <c r="O22" s="43" t="s">
        <v>13</v>
      </c>
      <c r="Q22" s="5">
        <v>162600</v>
      </c>
      <c r="R22" s="54">
        <v>195000</v>
      </c>
      <c r="S22" s="37">
        <f t="shared" si="2"/>
        <v>0</v>
      </c>
    </row>
    <row r="23" spans="1:21" ht="32.25" customHeight="1" thickBot="1">
      <c r="A23" s="265"/>
      <c r="B23" s="276"/>
      <c r="C23" s="277"/>
      <c r="D23" s="276"/>
      <c r="E23" s="277"/>
      <c r="F23" s="57" t="s">
        <v>33</v>
      </c>
      <c r="G23" s="59"/>
      <c r="H23" s="57" t="s">
        <v>31</v>
      </c>
      <c r="I23" s="284">
        <f>IF(L3="一戸建ての住宅",Q23,R23)*S4</f>
        <v>325000</v>
      </c>
      <c r="J23" s="285"/>
      <c r="K23" s="58" t="s">
        <v>30</v>
      </c>
      <c r="L23" s="60">
        <f>G23*I23</f>
        <v>0</v>
      </c>
      <c r="M23" s="61" t="s">
        <v>13</v>
      </c>
      <c r="N23" s="110"/>
      <c r="O23" s="61" t="s">
        <v>13</v>
      </c>
      <c r="Q23" s="6">
        <v>244000</v>
      </c>
      <c r="R23" s="62">
        <v>325000</v>
      </c>
      <c r="S23" s="37">
        <f t="shared" si="2"/>
        <v>0</v>
      </c>
    </row>
    <row r="24" spans="1:21" ht="34.5" customHeight="1" thickTop="1" thickBot="1">
      <c r="A24" s="265"/>
      <c r="B24" s="286" t="s">
        <v>86</v>
      </c>
      <c r="C24" s="287"/>
      <c r="D24" s="287"/>
      <c r="E24" s="287"/>
      <c r="F24" s="287"/>
      <c r="G24" s="287"/>
      <c r="H24" s="287"/>
      <c r="I24" s="287"/>
      <c r="J24" s="287"/>
      <c r="K24" s="288"/>
      <c r="L24" s="63">
        <f>SUM(L7:L23)</f>
        <v>0</v>
      </c>
      <c r="M24" s="64" t="s">
        <v>13</v>
      </c>
      <c r="N24" s="63" t="e">
        <f>SUM(×【第１号様式の４】省エネ改修内訳!D10N7:N23)</f>
        <v>#NAME?</v>
      </c>
      <c r="O24" s="64" t="s">
        <v>13</v>
      </c>
      <c r="Q24" s="5"/>
      <c r="R24" s="11"/>
      <c r="S24" s="37"/>
    </row>
    <row r="25" spans="1:21" ht="33.75" customHeight="1">
      <c r="A25" s="264" t="s">
        <v>36</v>
      </c>
      <c r="B25" s="290" t="s">
        <v>37</v>
      </c>
      <c r="C25" s="291"/>
      <c r="D25" s="270" t="s">
        <v>38</v>
      </c>
      <c r="E25" s="270"/>
      <c r="F25" s="270"/>
      <c r="G25" s="97"/>
      <c r="H25" s="99" t="s">
        <v>87</v>
      </c>
      <c r="I25" s="296">
        <f>Q25*S4</f>
        <v>452000</v>
      </c>
      <c r="J25" s="297"/>
      <c r="K25" s="65" t="s">
        <v>39</v>
      </c>
      <c r="L25" s="102">
        <f>G25*I25</f>
        <v>0</v>
      </c>
      <c r="M25" s="30" t="s">
        <v>40</v>
      </c>
      <c r="N25" s="107"/>
      <c r="O25" s="67" t="s">
        <v>13</v>
      </c>
      <c r="Q25" s="4">
        <v>452000</v>
      </c>
      <c r="S25" s="37">
        <f t="shared" ref="S25:S30" si="3">I25*L25</f>
        <v>0</v>
      </c>
      <c r="T25" s="2">
        <v>0</v>
      </c>
      <c r="U25" s="2">
        <v>1</v>
      </c>
    </row>
    <row r="26" spans="1:21" ht="33.75" customHeight="1">
      <c r="A26" s="265"/>
      <c r="B26" s="292"/>
      <c r="C26" s="293"/>
      <c r="D26" s="271" t="s">
        <v>41</v>
      </c>
      <c r="E26" s="271"/>
      <c r="F26" s="271"/>
      <c r="G26" s="98"/>
      <c r="H26" s="100" t="s">
        <v>87</v>
      </c>
      <c r="I26" s="298">
        <f>Q26*S4</f>
        <v>349000</v>
      </c>
      <c r="J26" s="299"/>
      <c r="K26" s="19" t="s">
        <v>42</v>
      </c>
      <c r="L26" s="103">
        <f>G26*I26</f>
        <v>0</v>
      </c>
      <c r="M26" s="25" t="s">
        <v>40</v>
      </c>
      <c r="N26" s="105"/>
      <c r="O26" s="69" t="s">
        <v>13</v>
      </c>
      <c r="Q26" s="5">
        <v>349000</v>
      </c>
      <c r="S26" s="37">
        <f t="shared" si="3"/>
        <v>0</v>
      </c>
    </row>
    <row r="27" spans="1:21" ht="29.25" customHeight="1">
      <c r="A27" s="265"/>
      <c r="B27" s="292"/>
      <c r="C27" s="293"/>
      <c r="D27" s="300" t="s">
        <v>43</v>
      </c>
      <c r="E27" s="301"/>
      <c r="F27" s="302"/>
      <c r="G27" s="303"/>
      <c r="H27" s="267" t="s">
        <v>87</v>
      </c>
      <c r="I27" s="304">
        <f>Q27*S4</f>
        <v>243000</v>
      </c>
      <c r="J27" s="305"/>
      <c r="K27" s="310" t="s">
        <v>44</v>
      </c>
      <c r="L27" s="329">
        <f>G27*I27</f>
        <v>0</v>
      </c>
      <c r="M27" s="332" t="s">
        <v>40</v>
      </c>
      <c r="N27" s="334"/>
      <c r="O27" s="337" t="s">
        <v>13</v>
      </c>
      <c r="Q27" s="322">
        <v>243000</v>
      </c>
      <c r="S27" s="37">
        <f t="shared" si="3"/>
        <v>0</v>
      </c>
    </row>
    <row r="28" spans="1:21" ht="21" customHeight="1">
      <c r="A28" s="265"/>
      <c r="B28" s="292"/>
      <c r="C28" s="293"/>
      <c r="D28" s="300"/>
      <c r="E28" s="301"/>
      <c r="F28" s="302"/>
      <c r="G28" s="303"/>
      <c r="H28" s="267"/>
      <c r="I28" s="306"/>
      <c r="J28" s="307"/>
      <c r="K28" s="311"/>
      <c r="L28" s="330"/>
      <c r="M28" s="269"/>
      <c r="N28" s="335"/>
      <c r="O28" s="337"/>
      <c r="Q28" s="322"/>
      <c r="S28" s="37">
        <f t="shared" si="3"/>
        <v>0</v>
      </c>
    </row>
    <row r="29" spans="1:21" ht="30" customHeight="1">
      <c r="A29" s="265"/>
      <c r="B29" s="292"/>
      <c r="C29" s="293"/>
      <c r="D29" s="300"/>
      <c r="E29" s="301"/>
      <c r="F29" s="302"/>
      <c r="G29" s="303"/>
      <c r="H29" s="267"/>
      <c r="I29" s="308"/>
      <c r="J29" s="309"/>
      <c r="K29" s="312"/>
      <c r="L29" s="331"/>
      <c r="M29" s="333"/>
      <c r="N29" s="336"/>
      <c r="O29" s="338"/>
      <c r="Q29" s="322"/>
      <c r="S29" s="37">
        <f t="shared" si="3"/>
        <v>0</v>
      </c>
    </row>
    <row r="30" spans="1:21" ht="33.75" customHeight="1" thickBot="1">
      <c r="A30" s="265"/>
      <c r="B30" s="294"/>
      <c r="C30" s="295"/>
      <c r="D30" s="319" t="s">
        <v>45</v>
      </c>
      <c r="E30" s="320"/>
      <c r="F30" s="321"/>
      <c r="G30" s="116"/>
      <c r="H30" s="71" t="s">
        <v>87</v>
      </c>
      <c r="I30" s="323">
        <f>Q30*S4</f>
        <v>53000</v>
      </c>
      <c r="J30" s="324"/>
      <c r="K30" s="70" t="s">
        <v>46</v>
      </c>
      <c r="L30" s="104">
        <f>G30*I30</f>
        <v>0</v>
      </c>
      <c r="M30" s="71" t="s">
        <v>47</v>
      </c>
      <c r="N30" s="106"/>
      <c r="O30" s="73" t="s">
        <v>13</v>
      </c>
      <c r="Q30" s="6">
        <v>53000</v>
      </c>
      <c r="S30" s="37">
        <f t="shared" si="3"/>
        <v>0</v>
      </c>
    </row>
    <row r="31" spans="1:21" ht="34.5" customHeight="1" thickTop="1" thickBot="1">
      <c r="A31" s="265"/>
      <c r="B31" s="325" t="s">
        <v>88</v>
      </c>
      <c r="C31" s="326"/>
      <c r="D31" s="326"/>
      <c r="E31" s="326"/>
      <c r="F31" s="326"/>
      <c r="G31" s="326"/>
      <c r="H31" s="326"/>
      <c r="I31" s="327"/>
      <c r="J31" s="327"/>
      <c r="K31" s="328"/>
      <c r="L31" s="112">
        <f>SUM(L25:L30)</f>
        <v>0</v>
      </c>
      <c r="M31" s="113" t="s">
        <v>13</v>
      </c>
      <c r="N31" s="63">
        <f>SUM(N25:N30)</f>
        <v>0</v>
      </c>
      <c r="O31" s="64" t="s">
        <v>13</v>
      </c>
      <c r="Q31" s="5"/>
      <c r="R31" s="11"/>
      <c r="S31" s="37"/>
      <c r="T31" s="74" t="s">
        <v>48</v>
      </c>
    </row>
    <row r="32" spans="1:21" ht="32.25" customHeight="1">
      <c r="A32" s="265"/>
      <c r="B32" s="290" t="s">
        <v>49</v>
      </c>
      <c r="C32" s="291"/>
      <c r="D32" s="313" t="s">
        <v>50</v>
      </c>
      <c r="E32" s="314"/>
      <c r="F32" s="315"/>
      <c r="G32" s="97"/>
      <c r="H32" s="99" t="s">
        <v>89</v>
      </c>
      <c r="I32" s="316" t="s">
        <v>51</v>
      </c>
      <c r="J32" s="316"/>
      <c r="K32" s="316"/>
      <c r="L32" s="316"/>
      <c r="M32" s="316"/>
      <c r="N32" s="105"/>
      <c r="O32" s="75" t="s">
        <v>13</v>
      </c>
      <c r="Q32" s="76">
        <v>130000</v>
      </c>
      <c r="S32" s="37" t="e">
        <f>I32*L32</f>
        <v>#VALUE!</v>
      </c>
      <c r="T32" s="74" t="e">
        <f>IF(N32&gt;S32,S32,N32)</f>
        <v>#VALUE!</v>
      </c>
    </row>
    <row r="33" spans="1:22" ht="32.25" customHeight="1">
      <c r="A33" s="265"/>
      <c r="B33" s="292"/>
      <c r="C33" s="293"/>
      <c r="D33" s="300" t="s">
        <v>65</v>
      </c>
      <c r="E33" s="301"/>
      <c r="F33" s="302"/>
      <c r="G33" s="98"/>
      <c r="H33" s="100" t="s">
        <v>89</v>
      </c>
      <c r="I33" s="317"/>
      <c r="J33" s="317"/>
      <c r="K33" s="317"/>
      <c r="L33" s="317"/>
      <c r="M33" s="317"/>
      <c r="N33" s="105"/>
      <c r="O33" s="75" t="s">
        <v>13</v>
      </c>
      <c r="Q33" s="77"/>
      <c r="S33" s="37"/>
      <c r="T33" s="74"/>
    </row>
    <row r="34" spans="1:22" ht="32.25" customHeight="1" thickBot="1">
      <c r="A34" s="265"/>
      <c r="B34" s="294"/>
      <c r="C34" s="295"/>
      <c r="D34" s="319" t="s">
        <v>66</v>
      </c>
      <c r="E34" s="320"/>
      <c r="F34" s="321"/>
      <c r="G34" s="117"/>
      <c r="H34" s="118" t="s">
        <v>89</v>
      </c>
      <c r="I34" s="318"/>
      <c r="J34" s="318"/>
      <c r="K34" s="318"/>
      <c r="L34" s="318"/>
      <c r="M34" s="318"/>
      <c r="N34" s="106"/>
      <c r="O34" s="73" t="s">
        <v>13</v>
      </c>
      <c r="Q34" s="77"/>
      <c r="S34" s="37"/>
      <c r="T34" s="74"/>
    </row>
    <row r="35" spans="1:22" ht="34.5" customHeight="1" thickTop="1" thickBot="1">
      <c r="A35" s="289"/>
      <c r="B35" s="325" t="s">
        <v>90</v>
      </c>
      <c r="C35" s="326"/>
      <c r="D35" s="326"/>
      <c r="E35" s="326"/>
      <c r="F35" s="326"/>
      <c r="G35" s="326"/>
      <c r="H35" s="326"/>
      <c r="I35" s="326"/>
      <c r="J35" s="326"/>
      <c r="K35" s="326"/>
      <c r="L35" s="326"/>
      <c r="M35" s="341"/>
      <c r="N35" s="63">
        <f>SUM(N25:N30,N32:N34)</f>
        <v>0</v>
      </c>
      <c r="O35" s="115" t="s">
        <v>13</v>
      </c>
      <c r="Q35" s="79"/>
      <c r="S35" s="80"/>
    </row>
    <row r="36" spans="1:22" ht="32.25" customHeight="1">
      <c r="A36" s="342" t="s">
        <v>52</v>
      </c>
      <c r="B36" s="343"/>
      <c r="C36" s="343"/>
      <c r="D36" s="343"/>
      <c r="E36" s="343"/>
      <c r="F36" s="343"/>
      <c r="G36" s="343" t="s">
        <v>53</v>
      </c>
      <c r="H36" s="343"/>
      <c r="I36" s="343"/>
      <c r="J36" s="343"/>
      <c r="K36" s="343"/>
      <c r="L36" s="343"/>
      <c r="M36" s="344"/>
      <c r="N36" s="81" t="e">
        <f>IF(N24&gt;L24,L24,N24)</f>
        <v>#NAME?</v>
      </c>
      <c r="O36" s="82" t="s">
        <v>7</v>
      </c>
      <c r="P36" s="138">
        <f>IF(X36&gt;W36,W36,X36)</f>
        <v>0</v>
      </c>
      <c r="Q36" s="82" t="s">
        <v>7</v>
      </c>
      <c r="S36" s="3"/>
      <c r="T36" s="74" t="s">
        <v>54</v>
      </c>
      <c r="U36" s="80">
        <f>I22+I29</f>
        <v>195000</v>
      </c>
      <c r="V36" s="83">
        <f>N22+N29</f>
        <v>0</v>
      </c>
    </row>
    <row r="37" spans="1:22" ht="32.25" customHeight="1">
      <c r="A37" s="278" t="s">
        <v>55</v>
      </c>
      <c r="B37" s="345"/>
      <c r="C37" s="345"/>
      <c r="D37" s="345"/>
      <c r="E37" s="345"/>
      <c r="F37" s="345"/>
      <c r="G37" s="346" t="s">
        <v>91</v>
      </c>
      <c r="H37" s="346"/>
      <c r="I37" s="346"/>
      <c r="J37" s="346"/>
      <c r="K37" s="346"/>
      <c r="L37" s="346"/>
      <c r="M37" s="347"/>
      <c r="N37" s="7">
        <f>IF(N29&gt;L29,L29,N29)+N35</f>
        <v>0</v>
      </c>
      <c r="O37" s="16" t="s">
        <v>7</v>
      </c>
      <c r="P37" s="139">
        <f>SUM(X30:X34)</f>
        <v>0</v>
      </c>
      <c r="Q37" s="16" t="s">
        <v>7</v>
      </c>
      <c r="S37" s="3"/>
      <c r="U37" s="80"/>
    </row>
    <row r="38" spans="1:22" ht="32.25" customHeight="1">
      <c r="A38" s="300" t="s">
        <v>92</v>
      </c>
      <c r="B38" s="301"/>
      <c r="C38" s="301"/>
      <c r="D38" s="301"/>
      <c r="E38" s="301"/>
      <c r="F38" s="301"/>
      <c r="G38" s="301" t="s">
        <v>93</v>
      </c>
      <c r="H38" s="301"/>
      <c r="I38" s="301"/>
      <c r="J38" s="301"/>
      <c r="K38" s="301"/>
      <c r="L38" s="301"/>
      <c r="M38" s="302"/>
      <c r="N38" s="8" t="e">
        <f>IF(N36&gt;N37,N36+N37,N36*2)</f>
        <v>#NAME?</v>
      </c>
      <c r="O38" s="17" t="s">
        <v>7</v>
      </c>
      <c r="P38" s="140">
        <f>SUM(P36:P37)</f>
        <v>0</v>
      </c>
      <c r="Q38" s="17" t="s">
        <v>7</v>
      </c>
      <c r="S38" s="3"/>
      <c r="U38" s="26"/>
    </row>
    <row r="39" spans="1:22" ht="32.25" customHeight="1">
      <c r="A39" s="300" t="s">
        <v>94</v>
      </c>
      <c r="B39" s="301"/>
      <c r="C39" s="301"/>
      <c r="D39" s="301"/>
      <c r="E39" s="301"/>
      <c r="F39" s="301"/>
      <c r="G39" s="301" t="s">
        <v>95</v>
      </c>
      <c r="H39" s="301"/>
      <c r="I39" s="301"/>
      <c r="J39" s="301"/>
      <c r="K39" s="301"/>
      <c r="L39" s="301"/>
      <c r="M39" s="302"/>
      <c r="N39" s="8" t="e">
        <f>ROUNDDOWN(IF(N1="マンション",N38/3,N38*0.23),-3)</f>
        <v>#NAME?</v>
      </c>
      <c r="O39" s="17" t="s">
        <v>13</v>
      </c>
      <c r="P39" s="140">
        <f>ROUNDDOWN((P38*N2),-3)</f>
        <v>0</v>
      </c>
      <c r="Q39" s="17" t="s">
        <v>13</v>
      </c>
      <c r="S39" s="339" t="s">
        <v>56</v>
      </c>
      <c r="T39" s="339"/>
      <c r="U39" s="26"/>
    </row>
    <row r="40" spans="1:22" ht="32.25" customHeight="1">
      <c r="A40" s="272" t="s">
        <v>100</v>
      </c>
      <c r="B40" s="348"/>
      <c r="C40" s="348"/>
      <c r="D40" s="348"/>
      <c r="E40" s="20"/>
      <c r="F40" s="348" t="s">
        <v>62</v>
      </c>
      <c r="G40" s="348"/>
      <c r="H40" s="348"/>
      <c r="I40" s="348"/>
      <c r="J40" s="348"/>
      <c r="K40" s="348"/>
      <c r="L40" s="119"/>
      <c r="M40" s="120"/>
      <c r="N40" s="85">
        <v>760000</v>
      </c>
      <c r="O40" s="94" t="s">
        <v>13</v>
      </c>
      <c r="Q40" s="10"/>
      <c r="R40" s="12"/>
      <c r="S40" s="11"/>
    </row>
    <row r="41" spans="1:22" ht="43.8" customHeight="1">
      <c r="A41" s="274"/>
      <c r="B41" s="349"/>
      <c r="C41" s="349"/>
      <c r="D41" s="349"/>
      <c r="E41" s="21"/>
      <c r="F41" s="349" t="s">
        <v>123</v>
      </c>
      <c r="G41" s="349"/>
      <c r="H41" s="349"/>
      <c r="I41" s="349"/>
      <c r="J41" s="89"/>
      <c r="K41" s="95"/>
      <c r="L41" s="89" t="s">
        <v>63</v>
      </c>
      <c r="M41" s="90"/>
      <c r="N41" s="85">
        <f>ROUNDDOWN(K41*Q41,3)</f>
        <v>0</v>
      </c>
      <c r="O41" s="94" t="s">
        <v>13</v>
      </c>
      <c r="Q41" s="86">
        <v>3800</v>
      </c>
      <c r="R41" s="12"/>
      <c r="S41" s="11"/>
    </row>
    <row r="42" spans="1:22" ht="43.8" customHeight="1" thickBot="1">
      <c r="A42" s="274"/>
      <c r="B42" s="349"/>
      <c r="C42" s="349"/>
      <c r="D42" s="349"/>
      <c r="E42" s="22"/>
      <c r="F42" s="345" t="s">
        <v>64</v>
      </c>
      <c r="G42" s="345"/>
      <c r="H42" s="345"/>
      <c r="I42" s="345"/>
      <c r="J42" s="121"/>
      <c r="K42" s="122"/>
      <c r="L42" s="121" t="s">
        <v>63</v>
      </c>
      <c r="M42" s="142"/>
      <c r="N42" s="85">
        <f>ROUNDDOWN(M42*Q42,3)</f>
        <v>0</v>
      </c>
      <c r="O42" s="94" t="s">
        <v>13</v>
      </c>
      <c r="Q42" s="86">
        <v>5600</v>
      </c>
      <c r="R42" s="12"/>
      <c r="S42" s="11"/>
    </row>
    <row r="43" spans="1:22" ht="32.25" customHeight="1" thickBot="1">
      <c r="A43" s="350" t="s">
        <v>96</v>
      </c>
      <c r="B43" s="351"/>
      <c r="C43" s="351"/>
      <c r="D43" s="351"/>
      <c r="E43" s="351"/>
      <c r="F43" s="351"/>
      <c r="G43" s="351"/>
      <c r="H43" s="351"/>
      <c r="I43" s="351"/>
      <c r="J43" s="351"/>
      <c r="K43" s="351"/>
      <c r="L43" s="123"/>
      <c r="M43" s="124"/>
      <c r="N43" s="125"/>
      <c r="O43" s="141" t="s">
        <v>13</v>
      </c>
      <c r="Q43" s="91"/>
    </row>
    <row r="44" spans="1:22" ht="56.25" customHeight="1">
      <c r="A44" s="340" t="s">
        <v>99</v>
      </c>
      <c r="B44" s="340"/>
      <c r="C44" s="340"/>
      <c r="D44" s="340"/>
      <c r="E44" s="340"/>
      <c r="F44" s="340"/>
      <c r="G44" s="340"/>
      <c r="H44" s="340"/>
      <c r="I44" s="340"/>
      <c r="J44" s="340"/>
      <c r="K44" s="340"/>
      <c r="L44" s="340"/>
      <c r="M44" s="340"/>
      <c r="N44" s="340"/>
      <c r="O44" s="340"/>
    </row>
  </sheetData>
  <mergeCells count="72">
    <mergeCell ref="S39:T39"/>
    <mergeCell ref="A44:O44"/>
    <mergeCell ref="B35:M35"/>
    <mergeCell ref="A36:F36"/>
    <mergeCell ref="G36:M36"/>
    <mergeCell ref="A37:F37"/>
    <mergeCell ref="G37:M37"/>
    <mergeCell ref="A38:F38"/>
    <mergeCell ref="G38:M38"/>
    <mergeCell ref="A39:F39"/>
    <mergeCell ref="G39:M39"/>
    <mergeCell ref="F40:K40"/>
    <mergeCell ref="F41:I41"/>
    <mergeCell ref="F42:I42"/>
    <mergeCell ref="A43:K43"/>
    <mergeCell ref="A40:D42"/>
    <mergeCell ref="I32:M34"/>
    <mergeCell ref="D33:F33"/>
    <mergeCell ref="D34:F34"/>
    <mergeCell ref="Q27:Q29"/>
    <mergeCell ref="D30:F30"/>
    <mergeCell ref="I30:J30"/>
    <mergeCell ref="B31:K31"/>
    <mergeCell ref="L27:L29"/>
    <mergeCell ref="M27:M29"/>
    <mergeCell ref="N27:N29"/>
    <mergeCell ref="O27:O29"/>
    <mergeCell ref="I22:J22"/>
    <mergeCell ref="I23:J23"/>
    <mergeCell ref="B24:K24"/>
    <mergeCell ref="A25:A35"/>
    <mergeCell ref="B25:C30"/>
    <mergeCell ref="D25:F25"/>
    <mergeCell ref="I25:J25"/>
    <mergeCell ref="D26:F26"/>
    <mergeCell ref="I26:J26"/>
    <mergeCell ref="D27:F29"/>
    <mergeCell ref="G27:G29"/>
    <mergeCell ref="H27:H29"/>
    <mergeCell ref="I27:J29"/>
    <mergeCell ref="K27:K29"/>
    <mergeCell ref="B32:C34"/>
    <mergeCell ref="D32:F32"/>
    <mergeCell ref="I18:J18"/>
    <mergeCell ref="I19:J19"/>
    <mergeCell ref="D20:E21"/>
    <mergeCell ref="I20:J20"/>
    <mergeCell ref="I21:J21"/>
    <mergeCell ref="A7:A24"/>
    <mergeCell ref="B7:B17"/>
    <mergeCell ref="C7:C15"/>
    <mergeCell ref="D7:F9"/>
    <mergeCell ref="D10:F12"/>
    <mergeCell ref="D13:F15"/>
    <mergeCell ref="C16:C17"/>
    <mergeCell ref="D16:F17"/>
    <mergeCell ref="B18:C23"/>
    <mergeCell ref="D18:E19"/>
    <mergeCell ref="D22:E23"/>
    <mergeCell ref="S4:S5"/>
    <mergeCell ref="Q5:Q6"/>
    <mergeCell ref="A6:F6"/>
    <mergeCell ref="G6:H6"/>
    <mergeCell ref="I6:K6"/>
    <mergeCell ref="L6:M6"/>
    <mergeCell ref="N6:O6"/>
    <mergeCell ref="L2:M2"/>
    <mergeCell ref="N2:O2"/>
    <mergeCell ref="L3:M3"/>
    <mergeCell ref="N3:O3"/>
    <mergeCell ref="L4:M4"/>
    <mergeCell ref="N4:O5"/>
  </mergeCells>
  <phoneticPr fontId="4"/>
  <dataValidations count="5">
    <dataValidation type="list" allowBlank="1" showInputMessage="1" showErrorMessage="1" sqref="N4">
      <formula1>"23％,'1/3"</formula1>
    </dataValidation>
    <dataValidation type="list" allowBlank="1" showInputMessage="1" showErrorMessage="1" sqref="R41:R42">
      <formula1>"一般改修住宅,特定改修住宅"</formula1>
    </dataValidation>
    <dataValidation type="list" allowBlank="1" showInputMessage="1" showErrorMessage="1" sqref="G25:G29 G32:G34">
      <formula1>$T$25:$U$25</formula1>
    </dataValidation>
    <dataValidation type="list" allowBlank="1" showInputMessage="1" showErrorMessage="1" sqref="S4">
      <formula1>$Q$4:$Q$6</formula1>
    </dataValidation>
    <dataValidation type="list" allowBlank="1" showInputMessage="1" showErrorMessage="1" sqref="N3:O3">
      <formula1>$Q$3:$S$3</formula1>
    </dataValidation>
  </dataValidations>
  <pageMargins left="0.7" right="0.7" top="0.75" bottom="0.75" header="0.3" footer="0.3"/>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4</xdr:col>
                    <xdr:colOff>38100</xdr:colOff>
                    <xdr:row>41</xdr:row>
                    <xdr:rowOff>0</xdr:rowOff>
                  </from>
                  <to>
                    <xdr:col>4</xdr:col>
                    <xdr:colOff>266700</xdr:colOff>
                    <xdr:row>41</xdr:row>
                    <xdr:rowOff>266700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4</xdr:col>
                    <xdr:colOff>38100</xdr:colOff>
                    <xdr:row>39</xdr:row>
                    <xdr:rowOff>76200</xdr:rowOff>
                  </from>
                  <to>
                    <xdr:col>4</xdr:col>
                    <xdr:colOff>266700</xdr:colOff>
                    <xdr:row>39</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2"/>
  <sheetViews>
    <sheetView view="pageBreakPreview" zoomScale="70" zoomScaleNormal="100" zoomScaleSheetLayoutView="70" workbookViewId="0">
      <selection activeCell="E45" sqref="E45:M45"/>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8.3984375" style="2" customWidth="1"/>
    <col min="12" max="12" width="20.69921875" style="2" customWidth="1"/>
    <col min="13" max="13" width="9.09765625" style="2" customWidth="1"/>
    <col min="14" max="14" width="20.69921875" style="2" customWidth="1"/>
    <col min="15" max="15" width="9.796875" style="2" customWidth="1"/>
    <col min="16" max="16" width="20.59765625" style="2" hidden="1" customWidth="1"/>
    <col min="17" max="18" width="9.796875" style="2" hidden="1" customWidth="1"/>
    <col min="19" max="19" width="13.69921875" style="3" hidden="1" customWidth="1"/>
    <col min="20" max="20" width="19.8984375" style="2" hidden="1" customWidth="1"/>
    <col min="21" max="21" width="10.5" style="26" hidden="1" customWidth="1"/>
    <col min="22" max="22" width="11.3984375" style="2" hidden="1" customWidth="1"/>
    <col min="23" max="16384" width="8.09765625" style="2"/>
  </cols>
  <sheetData>
    <row r="1" spans="1:22" ht="19.5" customHeight="1" thickBot="1">
      <c r="A1" s="1" t="s">
        <v>120</v>
      </c>
    </row>
    <row r="2" spans="1:22" ht="19.5" customHeight="1" thickBot="1">
      <c r="A2" s="1"/>
      <c r="L2" s="241" t="s">
        <v>98</v>
      </c>
      <c r="M2" s="242"/>
      <c r="N2" s="244"/>
      <c r="O2" s="244"/>
    </row>
    <row r="3" spans="1:22" ht="21.75" customHeight="1" thickBot="1">
      <c r="L3" s="245" t="s">
        <v>82</v>
      </c>
      <c r="M3" s="246"/>
      <c r="N3" s="247"/>
      <c r="O3" s="248"/>
      <c r="S3" s="3" t="s">
        <v>83</v>
      </c>
      <c r="T3" s="9" t="s">
        <v>81</v>
      </c>
      <c r="U3" s="27" t="s">
        <v>16</v>
      </c>
    </row>
    <row r="4" spans="1:22" ht="16.5" customHeight="1" thickBot="1">
      <c r="A4" s="2" t="s">
        <v>118</v>
      </c>
      <c r="L4" s="249" t="s">
        <v>17</v>
      </c>
      <c r="M4" s="250"/>
      <c r="N4" s="251"/>
      <c r="O4" s="252"/>
      <c r="S4" s="28">
        <v>1</v>
      </c>
      <c r="U4" s="255">
        <v>1</v>
      </c>
      <c r="V4" s="29">
        <v>0.1</v>
      </c>
    </row>
    <row r="5" spans="1:22" ht="5.25" customHeight="1" thickBot="1">
      <c r="A5" s="11"/>
      <c r="B5" s="11"/>
      <c r="C5" s="11"/>
      <c r="L5" s="114"/>
      <c r="M5" s="96"/>
      <c r="N5" s="253"/>
      <c r="O5" s="254"/>
      <c r="S5" s="257">
        <v>0.23</v>
      </c>
      <c r="U5" s="256"/>
    </row>
    <row r="6" spans="1:22" ht="27.75" customHeight="1" thickBot="1">
      <c r="A6" s="258" t="s">
        <v>18</v>
      </c>
      <c r="B6" s="259"/>
      <c r="C6" s="259"/>
      <c r="D6" s="259"/>
      <c r="E6" s="259"/>
      <c r="F6" s="259"/>
      <c r="G6" s="259" t="s">
        <v>1</v>
      </c>
      <c r="H6" s="259"/>
      <c r="I6" s="260" t="s">
        <v>19</v>
      </c>
      <c r="J6" s="261"/>
      <c r="K6" s="262"/>
      <c r="L6" s="259" t="s">
        <v>85</v>
      </c>
      <c r="M6" s="259"/>
      <c r="N6" s="259" t="s">
        <v>20</v>
      </c>
      <c r="O6" s="263"/>
      <c r="P6" s="352" t="s">
        <v>85</v>
      </c>
      <c r="Q6" s="353"/>
      <c r="S6" s="257"/>
    </row>
    <row r="7" spans="1:22" ht="32.25" customHeight="1">
      <c r="A7" s="264" t="s">
        <v>21</v>
      </c>
      <c r="B7" s="266" t="s">
        <v>22</v>
      </c>
      <c r="C7" s="268" t="s">
        <v>2</v>
      </c>
      <c r="D7" s="270" t="s">
        <v>23</v>
      </c>
      <c r="E7" s="270"/>
      <c r="F7" s="270"/>
      <c r="G7" s="34"/>
      <c r="H7" s="31" t="s">
        <v>5</v>
      </c>
      <c r="I7" s="31" t="s">
        <v>4</v>
      </c>
      <c r="J7" s="32">
        <f>S7*U4</f>
        <v>168000</v>
      </c>
      <c r="K7" s="33" t="s">
        <v>24</v>
      </c>
      <c r="L7" s="35">
        <f>G7*J7</f>
        <v>0</v>
      </c>
      <c r="M7" s="36" t="s">
        <v>13</v>
      </c>
      <c r="N7" s="108"/>
      <c r="O7" s="36" t="s">
        <v>13</v>
      </c>
      <c r="P7" s="35">
        <f>J7*L7</f>
        <v>0</v>
      </c>
      <c r="Q7" s="36" t="s">
        <v>13</v>
      </c>
      <c r="S7" s="4">
        <v>168000</v>
      </c>
      <c r="U7" s="37">
        <f>J7*L7</f>
        <v>0</v>
      </c>
    </row>
    <row r="8" spans="1:22" ht="32.25" customHeight="1">
      <c r="A8" s="265"/>
      <c r="B8" s="267"/>
      <c r="C8" s="269"/>
      <c r="D8" s="271"/>
      <c r="E8" s="271"/>
      <c r="F8" s="271"/>
      <c r="G8" s="41"/>
      <c r="H8" s="38" t="s">
        <v>5</v>
      </c>
      <c r="I8" s="38" t="s">
        <v>8</v>
      </c>
      <c r="J8" s="39">
        <f>S8*U4</f>
        <v>128000</v>
      </c>
      <c r="K8" s="40" t="s">
        <v>24</v>
      </c>
      <c r="L8" s="42">
        <f>G8*J8</f>
        <v>0</v>
      </c>
      <c r="M8" s="43" t="s">
        <v>13</v>
      </c>
      <c r="N8" s="109"/>
      <c r="O8" s="43" t="s">
        <v>13</v>
      </c>
      <c r="P8" s="42">
        <f>J8*L8</f>
        <v>0</v>
      </c>
      <c r="Q8" s="43" t="s">
        <v>13</v>
      </c>
      <c r="S8" s="5">
        <v>128000</v>
      </c>
      <c r="U8" s="37">
        <f t="shared" ref="U8:U17" si="0">J8*L8</f>
        <v>0</v>
      </c>
    </row>
    <row r="9" spans="1:22" ht="32.25" customHeight="1">
      <c r="A9" s="265"/>
      <c r="B9" s="267"/>
      <c r="C9" s="269"/>
      <c r="D9" s="271"/>
      <c r="E9" s="271"/>
      <c r="F9" s="271"/>
      <c r="G9" s="44"/>
      <c r="H9" s="136" t="s">
        <v>5</v>
      </c>
      <c r="I9" s="136" t="s">
        <v>9</v>
      </c>
      <c r="J9" s="18">
        <f>S9*U4</f>
        <v>112000</v>
      </c>
      <c r="K9" s="135" t="s">
        <v>24</v>
      </c>
      <c r="L9" s="42">
        <f t="shared" ref="L9:L22" si="1">G9*J9</f>
        <v>0</v>
      </c>
      <c r="M9" s="43" t="s">
        <v>13</v>
      </c>
      <c r="N9" s="109"/>
      <c r="O9" s="43" t="s">
        <v>13</v>
      </c>
      <c r="P9" s="42">
        <f t="shared" ref="P9:P22" si="2">J9*L9</f>
        <v>0</v>
      </c>
      <c r="Q9" s="43" t="s">
        <v>13</v>
      </c>
      <c r="S9" s="6">
        <v>112000</v>
      </c>
      <c r="U9" s="37">
        <f t="shared" si="0"/>
        <v>0</v>
      </c>
    </row>
    <row r="10" spans="1:22" ht="32.25" customHeight="1">
      <c r="A10" s="265"/>
      <c r="B10" s="267"/>
      <c r="C10" s="269"/>
      <c r="D10" s="271" t="s">
        <v>25</v>
      </c>
      <c r="E10" s="271"/>
      <c r="F10" s="271"/>
      <c r="G10" s="48"/>
      <c r="H10" s="45" t="s">
        <v>5</v>
      </c>
      <c r="I10" s="45" t="s">
        <v>4</v>
      </c>
      <c r="J10" s="46">
        <f>S10*U4</f>
        <v>168000</v>
      </c>
      <c r="K10" s="47" t="s">
        <v>24</v>
      </c>
      <c r="L10" s="42">
        <f t="shared" si="1"/>
        <v>0</v>
      </c>
      <c r="M10" s="43" t="s">
        <v>13</v>
      </c>
      <c r="N10" s="109"/>
      <c r="O10" s="43" t="s">
        <v>13</v>
      </c>
      <c r="P10" s="42">
        <f t="shared" si="2"/>
        <v>0</v>
      </c>
      <c r="Q10" s="43" t="s">
        <v>13</v>
      </c>
      <c r="S10" s="4">
        <v>168000</v>
      </c>
      <c r="U10" s="37">
        <f t="shared" si="0"/>
        <v>0</v>
      </c>
    </row>
    <row r="11" spans="1:22" ht="32.25" customHeight="1">
      <c r="A11" s="265"/>
      <c r="B11" s="267"/>
      <c r="C11" s="269"/>
      <c r="D11" s="271"/>
      <c r="E11" s="271"/>
      <c r="F11" s="271"/>
      <c r="G11" s="41"/>
      <c r="H11" s="38" t="s">
        <v>5</v>
      </c>
      <c r="I11" s="38" t="s">
        <v>8</v>
      </c>
      <c r="J11" s="39">
        <f>S11*U4</f>
        <v>128000</v>
      </c>
      <c r="K11" s="40" t="s">
        <v>24</v>
      </c>
      <c r="L11" s="42">
        <f t="shared" si="1"/>
        <v>0</v>
      </c>
      <c r="M11" s="43" t="s">
        <v>13</v>
      </c>
      <c r="N11" s="109"/>
      <c r="O11" s="43" t="s">
        <v>13</v>
      </c>
      <c r="P11" s="42">
        <f t="shared" si="2"/>
        <v>0</v>
      </c>
      <c r="Q11" s="43" t="s">
        <v>13</v>
      </c>
      <c r="S11" s="5">
        <v>128000</v>
      </c>
      <c r="U11" s="37">
        <f t="shared" si="0"/>
        <v>0</v>
      </c>
    </row>
    <row r="12" spans="1:22" ht="32.25" customHeight="1">
      <c r="A12" s="265"/>
      <c r="B12" s="267"/>
      <c r="C12" s="269"/>
      <c r="D12" s="271"/>
      <c r="E12" s="271"/>
      <c r="F12" s="271"/>
      <c r="G12" s="44"/>
      <c r="H12" s="136" t="s">
        <v>5</v>
      </c>
      <c r="I12" s="136" t="s">
        <v>26</v>
      </c>
      <c r="J12" s="18">
        <f>S12*U4</f>
        <v>112000</v>
      </c>
      <c r="K12" s="135" t="s">
        <v>24</v>
      </c>
      <c r="L12" s="42">
        <f t="shared" si="1"/>
        <v>0</v>
      </c>
      <c r="M12" s="43" t="s">
        <v>13</v>
      </c>
      <c r="N12" s="109"/>
      <c r="O12" s="43" t="s">
        <v>13</v>
      </c>
      <c r="P12" s="42">
        <f t="shared" si="2"/>
        <v>0</v>
      </c>
      <c r="Q12" s="43" t="s">
        <v>13</v>
      </c>
      <c r="S12" s="6">
        <v>112000</v>
      </c>
      <c r="U12" s="37">
        <f t="shared" si="0"/>
        <v>0</v>
      </c>
    </row>
    <row r="13" spans="1:22" ht="32.25" customHeight="1">
      <c r="A13" s="265"/>
      <c r="B13" s="267"/>
      <c r="C13" s="269"/>
      <c r="D13" s="271" t="s">
        <v>3</v>
      </c>
      <c r="E13" s="271"/>
      <c r="F13" s="271"/>
      <c r="G13" s="48"/>
      <c r="H13" s="45" t="s">
        <v>10</v>
      </c>
      <c r="I13" s="45" t="s">
        <v>4</v>
      </c>
      <c r="J13" s="46">
        <f>S13*U4</f>
        <v>64000</v>
      </c>
      <c r="K13" s="47" t="s">
        <v>27</v>
      </c>
      <c r="L13" s="42">
        <f t="shared" si="1"/>
        <v>0</v>
      </c>
      <c r="M13" s="43" t="s">
        <v>13</v>
      </c>
      <c r="N13" s="109"/>
      <c r="O13" s="43" t="s">
        <v>13</v>
      </c>
      <c r="P13" s="42">
        <f t="shared" si="2"/>
        <v>0</v>
      </c>
      <c r="Q13" s="43" t="s">
        <v>13</v>
      </c>
      <c r="S13" s="4">
        <v>64000</v>
      </c>
      <c r="U13" s="37">
        <f t="shared" si="0"/>
        <v>0</v>
      </c>
    </row>
    <row r="14" spans="1:22" ht="32.25" customHeight="1">
      <c r="A14" s="265"/>
      <c r="B14" s="267"/>
      <c r="C14" s="269"/>
      <c r="D14" s="271"/>
      <c r="E14" s="271"/>
      <c r="F14" s="271"/>
      <c r="G14" s="41"/>
      <c r="H14" s="38" t="s">
        <v>10</v>
      </c>
      <c r="I14" s="38" t="s">
        <v>8</v>
      </c>
      <c r="J14" s="39">
        <f>S14*U4</f>
        <v>48000</v>
      </c>
      <c r="K14" s="40" t="s">
        <v>27</v>
      </c>
      <c r="L14" s="42">
        <f t="shared" si="1"/>
        <v>0</v>
      </c>
      <c r="M14" s="43" t="s">
        <v>13</v>
      </c>
      <c r="N14" s="109"/>
      <c r="O14" s="43" t="s">
        <v>13</v>
      </c>
      <c r="P14" s="42">
        <f t="shared" si="2"/>
        <v>0</v>
      </c>
      <c r="Q14" s="43" t="s">
        <v>13</v>
      </c>
      <c r="S14" s="5">
        <v>48000</v>
      </c>
      <c r="U14" s="37">
        <f t="shared" si="0"/>
        <v>0</v>
      </c>
    </row>
    <row r="15" spans="1:22" ht="32.25" customHeight="1">
      <c r="A15" s="265"/>
      <c r="B15" s="267"/>
      <c r="C15" s="269"/>
      <c r="D15" s="271"/>
      <c r="E15" s="271"/>
      <c r="F15" s="271"/>
      <c r="G15" s="44"/>
      <c r="H15" s="136" t="s">
        <v>10</v>
      </c>
      <c r="I15" s="136" t="s">
        <v>9</v>
      </c>
      <c r="J15" s="18">
        <f>S15*U4</f>
        <v>16000</v>
      </c>
      <c r="K15" s="135" t="s">
        <v>27</v>
      </c>
      <c r="L15" s="42">
        <f t="shared" si="1"/>
        <v>0</v>
      </c>
      <c r="M15" s="43" t="s">
        <v>13</v>
      </c>
      <c r="N15" s="109"/>
      <c r="O15" s="43" t="s">
        <v>13</v>
      </c>
      <c r="P15" s="42">
        <f t="shared" si="2"/>
        <v>0</v>
      </c>
      <c r="Q15" s="43" t="s">
        <v>13</v>
      </c>
      <c r="S15" s="6">
        <v>16000</v>
      </c>
      <c r="U15" s="37">
        <f t="shared" si="0"/>
        <v>0</v>
      </c>
    </row>
    <row r="16" spans="1:22" ht="32.25" customHeight="1">
      <c r="A16" s="265"/>
      <c r="B16" s="267"/>
      <c r="C16" s="267" t="s">
        <v>11</v>
      </c>
      <c r="D16" s="271" t="s">
        <v>12</v>
      </c>
      <c r="E16" s="271"/>
      <c r="F16" s="271"/>
      <c r="G16" s="48"/>
      <c r="H16" s="45" t="s">
        <v>5</v>
      </c>
      <c r="I16" s="45" t="s">
        <v>4</v>
      </c>
      <c r="J16" s="46">
        <f>S16*U4</f>
        <v>256000</v>
      </c>
      <c r="K16" s="47" t="s">
        <v>24</v>
      </c>
      <c r="L16" s="42">
        <f t="shared" si="1"/>
        <v>0</v>
      </c>
      <c r="M16" s="43" t="s">
        <v>13</v>
      </c>
      <c r="N16" s="109"/>
      <c r="O16" s="43" t="s">
        <v>13</v>
      </c>
      <c r="P16" s="42">
        <f t="shared" si="2"/>
        <v>0</v>
      </c>
      <c r="Q16" s="43" t="s">
        <v>13</v>
      </c>
      <c r="S16" s="4">
        <v>256000</v>
      </c>
      <c r="U16" s="37">
        <f t="shared" si="0"/>
        <v>0</v>
      </c>
    </row>
    <row r="17" spans="1:22" ht="32.25" customHeight="1">
      <c r="A17" s="265"/>
      <c r="B17" s="267"/>
      <c r="C17" s="267"/>
      <c r="D17" s="271"/>
      <c r="E17" s="271"/>
      <c r="F17" s="271"/>
      <c r="G17" s="44"/>
      <c r="H17" s="136" t="s">
        <v>5</v>
      </c>
      <c r="I17" s="136" t="s">
        <v>9</v>
      </c>
      <c r="J17" s="18">
        <f>S17*U4</f>
        <v>224000</v>
      </c>
      <c r="K17" s="135" t="s">
        <v>24</v>
      </c>
      <c r="L17" s="42">
        <f t="shared" si="1"/>
        <v>0</v>
      </c>
      <c r="M17" s="43" t="s">
        <v>13</v>
      </c>
      <c r="N17" s="109"/>
      <c r="O17" s="43" t="s">
        <v>13</v>
      </c>
      <c r="P17" s="42">
        <f t="shared" si="2"/>
        <v>0</v>
      </c>
      <c r="Q17" s="43" t="s">
        <v>13</v>
      </c>
      <c r="S17" s="6">
        <v>224000</v>
      </c>
      <c r="U17" s="37">
        <f t="shared" si="0"/>
        <v>0</v>
      </c>
    </row>
    <row r="18" spans="1:22" ht="32.25" customHeight="1">
      <c r="A18" s="265"/>
      <c r="B18" s="272" t="s">
        <v>84</v>
      </c>
      <c r="C18" s="273"/>
      <c r="D18" s="272" t="s">
        <v>28</v>
      </c>
      <c r="E18" s="273"/>
      <c r="F18" s="45" t="s">
        <v>29</v>
      </c>
      <c r="G18" s="50"/>
      <c r="H18" s="45" t="s">
        <v>31</v>
      </c>
      <c r="I18" s="280">
        <f>IF(L$3="一戸建ての住宅",S$18,T$18)*U4</f>
        <v>480000</v>
      </c>
      <c r="J18" s="281"/>
      <c r="K18" s="49" t="s">
        <v>30</v>
      </c>
      <c r="L18" s="42">
        <f t="shared" si="1"/>
        <v>0</v>
      </c>
      <c r="M18" s="43" t="s">
        <v>13</v>
      </c>
      <c r="N18" s="109"/>
      <c r="O18" s="43" t="s">
        <v>13</v>
      </c>
      <c r="P18" s="42">
        <f t="shared" si="2"/>
        <v>0</v>
      </c>
      <c r="Q18" s="43" t="s">
        <v>13</v>
      </c>
      <c r="R18" s="2" t="s">
        <v>32</v>
      </c>
      <c r="S18" s="4">
        <v>136000</v>
      </c>
      <c r="T18" s="51">
        <v>480000</v>
      </c>
      <c r="U18" s="37">
        <f>I18*L18</f>
        <v>0</v>
      </c>
    </row>
    <row r="19" spans="1:22" ht="32.25" customHeight="1">
      <c r="A19" s="265"/>
      <c r="B19" s="274"/>
      <c r="C19" s="275"/>
      <c r="D19" s="278"/>
      <c r="E19" s="279"/>
      <c r="F19" s="136" t="s">
        <v>33</v>
      </c>
      <c r="G19" s="53"/>
      <c r="H19" s="136" t="s">
        <v>31</v>
      </c>
      <c r="I19" s="282">
        <f>IF(L3="一戸建ての住宅",S19,T19)*U4</f>
        <v>741000</v>
      </c>
      <c r="J19" s="283"/>
      <c r="K19" s="52" t="s">
        <v>30</v>
      </c>
      <c r="L19" s="42">
        <f t="shared" si="1"/>
        <v>0</v>
      </c>
      <c r="M19" s="43" t="s">
        <v>13</v>
      </c>
      <c r="N19" s="109"/>
      <c r="O19" s="43" t="s">
        <v>13</v>
      </c>
      <c r="P19" s="42">
        <f t="shared" si="2"/>
        <v>0</v>
      </c>
      <c r="Q19" s="43" t="s">
        <v>13</v>
      </c>
      <c r="S19" s="5">
        <v>204000</v>
      </c>
      <c r="T19" s="54">
        <v>741000</v>
      </c>
      <c r="U19" s="37">
        <f t="shared" ref="U19:U23" si="3">I19*L19</f>
        <v>0</v>
      </c>
    </row>
    <row r="20" spans="1:22" ht="32.25" customHeight="1">
      <c r="A20" s="265"/>
      <c r="B20" s="274"/>
      <c r="C20" s="275"/>
      <c r="D20" s="272" t="s">
        <v>34</v>
      </c>
      <c r="E20" s="273"/>
      <c r="F20" s="45" t="s">
        <v>29</v>
      </c>
      <c r="G20" s="50"/>
      <c r="H20" s="45" t="s">
        <v>31</v>
      </c>
      <c r="I20" s="280">
        <f>IF(L3="一戸建ての住宅",S20,T20)*U4</f>
        <v>72000</v>
      </c>
      <c r="J20" s="281"/>
      <c r="K20" s="49" t="s">
        <v>30</v>
      </c>
      <c r="L20" s="42">
        <f t="shared" si="1"/>
        <v>0</v>
      </c>
      <c r="M20" s="43" t="s">
        <v>13</v>
      </c>
      <c r="N20" s="109"/>
      <c r="O20" s="43" t="s">
        <v>13</v>
      </c>
      <c r="P20" s="42">
        <f t="shared" si="2"/>
        <v>0</v>
      </c>
      <c r="Q20" s="43" t="s">
        <v>13</v>
      </c>
      <c r="S20" s="5">
        <v>48000</v>
      </c>
      <c r="T20" s="54">
        <v>72000</v>
      </c>
      <c r="U20" s="37">
        <f t="shared" si="3"/>
        <v>0</v>
      </c>
    </row>
    <row r="21" spans="1:22" ht="32.25" customHeight="1">
      <c r="A21" s="265"/>
      <c r="B21" s="274"/>
      <c r="C21" s="275"/>
      <c r="D21" s="278"/>
      <c r="E21" s="279"/>
      <c r="F21" s="136" t="s">
        <v>33</v>
      </c>
      <c r="G21" s="56"/>
      <c r="H21" s="136" t="s">
        <v>31</v>
      </c>
      <c r="I21" s="282">
        <f>IF(L3="一戸建ての住宅",S21,T21)*U4</f>
        <v>115000</v>
      </c>
      <c r="J21" s="283"/>
      <c r="K21" s="55" t="s">
        <v>30</v>
      </c>
      <c r="L21" s="42">
        <f t="shared" si="1"/>
        <v>0</v>
      </c>
      <c r="M21" s="43" t="s">
        <v>13</v>
      </c>
      <c r="N21" s="109"/>
      <c r="O21" s="43" t="s">
        <v>13</v>
      </c>
      <c r="P21" s="42">
        <f t="shared" si="2"/>
        <v>0</v>
      </c>
      <c r="Q21" s="43" t="s">
        <v>13</v>
      </c>
      <c r="S21" s="5">
        <v>82000</v>
      </c>
      <c r="T21" s="54">
        <v>115000</v>
      </c>
      <c r="U21" s="37">
        <f t="shared" si="3"/>
        <v>0</v>
      </c>
    </row>
    <row r="22" spans="1:22" ht="32.25" customHeight="1">
      <c r="A22" s="265"/>
      <c r="B22" s="274"/>
      <c r="C22" s="275"/>
      <c r="D22" s="272" t="s">
        <v>35</v>
      </c>
      <c r="E22" s="273"/>
      <c r="F22" s="45" t="s">
        <v>29</v>
      </c>
      <c r="G22" s="50"/>
      <c r="H22" s="45" t="s">
        <v>31</v>
      </c>
      <c r="I22" s="280">
        <f>IF(L3="一戸建ての住宅",S22,T22)*U4</f>
        <v>195000</v>
      </c>
      <c r="J22" s="281"/>
      <c r="K22" s="49" t="s">
        <v>30</v>
      </c>
      <c r="L22" s="42">
        <f t="shared" si="1"/>
        <v>0</v>
      </c>
      <c r="M22" s="43" t="s">
        <v>13</v>
      </c>
      <c r="N22" s="109"/>
      <c r="O22" s="43" t="s">
        <v>13</v>
      </c>
      <c r="P22" s="42">
        <f t="shared" si="2"/>
        <v>0</v>
      </c>
      <c r="Q22" s="43" t="s">
        <v>13</v>
      </c>
      <c r="S22" s="5">
        <v>162600</v>
      </c>
      <c r="T22" s="54">
        <v>195000</v>
      </c>
      <c r="U22" s="37">
        <f t="shared" si="3"/>
        <v>0</v>
      </c>
    </row>
    <row r="23" spans="1:22" ht="32.25" customHeight="1" thickBot="1">
      <c r="A23" s="265"/>
      <c r="B23" s="276"/>
      <c r="C23" s="277"/>
      <c r="D23" s="276"/>
      <c r="E23" s="277"/>
      <c r="F23" s="57" t="s">
        <v>33</v>
      </c>
      <c r="G23" s="59"/>
      <c r="H23" s="57" t="s">
        <v>31</v>
      </c>
      <c r="I23" s="284">
        <f>IF(L3="一戸建ての住宅",S23,T23)*U4</f>
        <v>325000</v>
      </c>
      <c r="J23" s="285"/>
      <c r="K23" s="58" t="s">
        <v>30</v>
      </c>
      <c r="L23" s="60">
        <f>G23*I23</f>
        <v>0</v>
      </c>
      <c r="M23" s="61" t="s">
        <v>13</v>
      </c>
      <c r="N23" s="110"/>
      <c r="O23" s="61" t="s">
        <v>13</v>
      </c>
      <c r="P23" s="60">
        <f>I23*L23</f>
        <v>0</v>
      </c>
      <c r="Q23" s="61" t="s">
        <v>13</v>
      </c>
      <c r="S23" s="6">
        <v>244000</v>
      </c>
      <c r="T23" s="62">
        <v>325000</v>
      </c>
      <c r="U23" s="37">
        <f t="shared" si="3"/>
        <v>0</v>
      </c>
    </row>
    <row r="24" spans="1:22" ht="34.5" customHeight="1" thickTop="1" thickBot="1">
      <c r="A24" s="265"/>
      <c r="B24" s="286" t="s">
        <v>86</v>
      </c>
      <c r="C24" s="287"/>
      <c r="D24" s="287"/>
      <c r="E24" s="287"/>
      <c r="F24" s="287"/>
      <c r="G24" s="287"/>
      <c r="H24" s="287"/>
      <c r="I24" s="287"/>
      <c r="J24" s="287"/>
      <c r="K24" s="288"/>
      <c r="L24" s="63">
        <f>SUM(L7:L23)</f>
        <v>0</v>
      </c>
      <c r="M24" s="64" t="s">
        <v>13</v>
      </c>
      <c r="N24" s="63">
        <f>SUM(N7:N23)</f>
        <v>0</v>
      </c>
      <c r="O24" s="64" t="s">
        <v>13</v>
      </c>
      <c r="P24" s="63">
        <f>SUM(P7:P23)</f>
        <v>0</v>
      </c>
      <c r="Q24" s="64" t="s">
        <v>13</v>
      </c>
      <c r="S24" s="5"/>
      <c r="T24" s="11"/>
      <c r="U24" s="37"/>
    </row>
    <row r="25" spans="1:22" ht="33.75" customHeight="1">
      <c r="A25" s="264" t="s">
        <v>36</v>
      </c>
      <c r="B25" s="290" t="s">
        <v>37</v>
      </c>
      <c r="C25" s="291"/>
      <c r="D25" s="270" t="s">
        <v>38</v>
      </c>
      <c r="E25" s="270"/>
      <c r="F25" s="270"/>
      <c r="G25" s="97"/>
      <c r="H25" s="99" t="s">
        <v>87</v>
      </c>
      <c r="I25" s="296">
        <f>S25*U4</f>
        <v>452000</v>
      </c>
      <c r="J25" s="297"/>
      <c r="K25" s="65" t="s">
        <v>39</v>
      </c>
      <c r="L25" s="102">
        <f>G25*I25</f>
        <v>0</v>
      </c>
      <c r="M25" s="130" t="s">
        <v>40</v>
      </c>
      <c r="N25" s="107"/>
      <c r="O25" s="67" t="s">
        <v>13</v>
      </c>
      <c r="P25" s="66"/>
      <c r="Q25" s="67" t="s">
        <v>13</v>
      </c>
      <c r="S25" s="4">
        <v>452000</v>
      </c>
      <c r="U25" s="37">
        <f>I25*L25</f>
        <v>0</v>
      </c>
      <c r="V25" s="2">
        <v>0</v>
      </c>
    </row>
    <row r="26" spans="1:22" ht="33.75" customHeight="1">
      <c r="A26" s="265"/>
      <c r="B26" s="292"/>
      <c r="C26" s="293"/>
      <c r="D26" s="271" t="s">
        <v>41</v>
      </c>
      <c r="E26" s="271"/>
      <c r="F26" s="271"/>
      <c r="G26" s="98"/>
      <c r="H26" s="100" t="s">
        <v>87</v>
      </c>
      <c r="I26" s="298">
        <f>S26*U4</f>
        <v>349000</v>
      </c>
      <c r="J26" s="299"/>
      <c r="K26" s="19" t="s">
        <v>42</v>
      </c>
      <c r="L26" s="103">
        <f>G26*I26</f>
        <v>0</v>
      </c>
      <c r="M26" s="131" t="s">
        <v>40</v>
      </c>
      <c r="N26" s="105"/>
      <c r="O26" s="69" t="s">
        <v>13</v>
      </c>
      <c r="P26" s="68"/>
      <c r="Q26" s="69" t="s">
        <v>13</v>
      </c>
      <c r="S26" s="5">
        <v>349000</v>
      </c>
      <c r="U26" s="37">
        <f t="shared" ref="U26:U36" si="4">I26*L26</f>
        <v>0</v>
      </c>
    </row>
    <row r="27" spans="1:22" ht="29.25" customHeight="1">
      <c r="A27" s="265"/>
      <c r="B27" s="292"/>
      <c r="C27" s="293"/>
      <c r="D27" s="300" t="s">
        <v>43</v>
      </c>
      <c r="E27" s="301"/>
      <c r="F27" s="302"/>
      <c r="G27" s="303"/>
      <c r="H27" s="267" t="s">
        <v>87</v>
      </c>
      <c r="I27" s="304">
        <f>S27*U4</f>
        <v>243000</v>
      </c>
      <c r="J27" s="305"/>
      <c r="K27" s="310" t="s">
        <v>44</v>
      </c>
      <c r="L27" s="329">
        <f>G27*I27</f>
        <v>0</v>
      </c>
      <c r="M27" s="332" t="s">
        <v>40</v>
      </c>
      <c r="N27" s="334"/>
      <c r="O27" s="337" t="s">
        <v>13</v>
      </c>
      <c r="P27" s="354"/>
      <c r="Q27" s="337" t="s">
        <v>13</v>
      </c>
      <c r="S27" s="322">
        <v>243000</v>
      </c>
      <c r="U27" s="37">
        <f t="shared" si="4"/>
        <v>0</v>
      </c>
    </row>
    <row r="28" spans="1:22" ht="21" customHeight="1">
      <c r="A28" s="265"/>
      <c r="B28" s="292"/>
      <c r="C28" s="293"/>
      <c r="D28" s="300"/>
      <c r="E28" s="301"/>
      <c r="F28" s="302"/>
      <c r="G28" s="303"/>
      <c r="H28" s="267"/>
      <c r="I28" s="306"/>
      <c r="J28" s="307"/>
      <c r="K28" s="311"/>
      <c r="L28" s="330"/>
      <c r="M28" s="269"/>
      <c r="N28" s="335"/>
      <c r="O28" s="337"/>
      <c r="P28" s="355"/>
      <c r="Q28" s="337"/>
      <c r="S28" s="322"/>
      <c r="U28" s="37">
        <f t="shared" si="4"/>
        <v>0</v>
      </c>
    </row>
    <row r="29" spans="1:22" ht="30" customHeight="1">
      <c r="A29" s="265"/>
      <c r="B29" s="292"/>
      <c r="C29" s="293"/>
      <c r="D29" s="300"/>
      <c r="E29" s="301"/>
      <c r="F29" s="302"/>
      <c r="G29" s="303"/>
      <c r="H29" s="267"/>
      <c r="I29" s="308"/>
      <c r="J29" s="309"/>
      <c r="K29" s="312"/>
      <c r="L29" s="331"/>
      <c r="M29" s="333"/>
      <c r="N29" s="336"/>
      <c r="O29" s="338"/>
      <c r="P29" s="356"/>
      <c r="Q29" s="338"/>
      <c r="S29" s="322"/>
      <c r="U29" s="37">
        <f t="shared" si="4"/>
        <v>0</v>
      </c>
    </row>
    <row r="30" spans="1:22" ht="33.75" customHeight="1" thickBot="1">
      <c r="A30" s="265"/>
      <c r="B30" s="294"/>
      <c r="C30" s="295"/>
      <c r="D30" s="319" t="s">
        <v>45</v>
      </c>
      <c r="E30" s="320"/>
      <c r="F30" s="321"/>
      <c r="G30" s="101"/>
      <c r="H30" s="131" t="s">
        <v>87</v>
      </c>
      <c r="I30" s="323">
        <f>S30*U4</f>
        <v>53000</v>
      </c>
      <c r="J30" s="324"/>
      <c r="K30" s="70" t="s">
        <v>46</v>
      </c>
      <c r="L30" s="104">
        <f>G30*I30</f>
        <v>0</v>
      </c>
      <c r="M30" s="71" t="s">
        <v>47</v>
      </c>
      <c r="N30" s="106"/>
      <c r="O30" s="73" t="s">
        <v>13</v>
      </c>
      <c r="P30" s="72"/>
      <c r="Q30" s="73" t="s">
        <v>13</v>
      </c>
      <c r="S30" s="6">
        <v>53000</v>
      </c>
      <c r="U30" s="37">
        <f t="shared" si="4"/>
        <v>0</v>
      </c>
    </row>
    <row r="31" spans="1:22" ht="34.5" customHeight="1" thickTop="1" thickBot="1">
      <c r="A31" s="265"/>
      <c r="B31" s="325" t="s">
        <v>88</v>
      </c>
      <c r="C31" s="326"/>
      <c r="D31" s="326"/>
      <c r="E31" s="326"/>
      <c r="F31" s="326"/>
      <c r="G31" s="326"/>
      <c r="H31" s="326"/>
      <c r="I31" s="326"/>
      <c r="J31" s="326"/>
      <c r="K31" s="341"/>
      <c r="L31" s="63">
        <f>SUM(L25:L30)</f>
        <v>0</v>
      </c>
      <c r="M31" s="64" t="s">
        <v>13</v>
      </c>
      <c r="N31" s="63">
        <f>SUM(N25:N30)</f>
        <v>0</v>
      </c>
      <c r="O31" s="64" t="s">
        <v>13</v>
      </c>
      <c r="P31" s="63">
        <f>SUM(P25:P30)</f>
        <v>0</v>
      </c>
      <c r="Q31" s="64" t="s">
        <v>13</v>
      </c>
      <c r="S31" s="5"/>
      <c r="T31" s="11"/>
      <c r="U31" s="37"/>
      <c r="V31" s="74" t="s">
        <v>48</v>
      </c>
    </row>
    <row r="32" spans="1:22" ht="32.25" customHeight="1">
      <c r="A32" s="265"/>
      <c r="B32" s="290" t="s">
        <v>49</v>
      </c>
      <c r="C32" s="291"/>
      <c r="D32" s="313" t="s">
        <v>50</v>
      </c>
      <c r="E32" s="314"/>
      <c r="F32" s="315"/>
      <c r="G32" s="97"/>
      <c r="H32" s="99" t="s">
        <v>89</v>
      </c>
      <c r="I32" s="357" t="s">
        <v>51</v>
      </c>
      <c r="J32" s="358"/>
      <c r="K32" s="358"/>
      <c r="L32" s="358"/>
      <c r="M32" s="359"/>
      <c r="N32" s="105"/>
      <c r="O32" s="75" t="s">
        <v>13</v>
      </c>
      <c r="P32" s="68"/>
      <c r="Q32" s="75" t="s">
        <v>13</v>
      </c>
      <c r="S32" s="76">
        <v>130000</v>
      </c>
      <c r="U32" s="37" t="e">
        <f t="shared" si="4"/>
        <v>#VALUE!</v>
      </c>
      <c r="V32" s="74" t="e">
        <f>IF(N32&gt;U32,U32,N32)</f>
        <v>#VALUE!</v>
      </c>
    </row>
    <row r="33" spans="1:25" ht="32.25" customHeight="1">
      <c r="A33" s="265"/>
      <c r="B33" s="292"/>
      <c r="C33" s="293"/>
      <c r="D33" s="300" t="s">
        <v>65</v>
      </c>
      <c r="E33" s="301"/>
      <c r="F33" s="302"/>
      <c r="G33" s="98"/>
      <c r="H33" s="100" t="s">
        <v>89</v>
      </c>
      <c r="I33" s="360"/>
      <c r="J33" s="361"/>
      <c r="K33" s="361"/>
      <c r="L33" s="361"/>
      <c r="M33" s="362"/>
      <c r="N33" s="105"/>
      <c r="O33" s="75" t="s">
        <v>13</v>
      </c>
      <c r="P33" s="68"/>
      <c r="Q33" s="75"/>
      <c r="S33" s="77"/>
      <c r="U33" s="37"/>
      <c r="V33" s="74"/>
    </row>
    <row r="34" spans="1:25" ht="32.25" customHeight="1">
      <c r="A34" s="265"/>
      <c r="B34" s="292"/>
      <c r="C34" s="293"/>
      <c r="D34" s="300" t="s">
        <v>66</v>
      </c>
      <c r="E34" s="301"/>
      <c r="F34" s="302"/>
      <c r="G34" s="98"/>
      <c r="H34" s="100" t="s">
        <v>89</v>
      </c>
      <c r="I34" s="360"/>
      <c r="J34" s="361"/>
      <c r="K34" s="361"/>
      <c r="L34" s="361"/>
      <c r="M34" s="362"/>
      <c r="N34" s="105"/>
      <c r="O34" s="75" t="s">
        <v>13</v>
      </c>
      <c r="P34" s="68"/>
      <c r="Q34" s="75"/>
      <c r="S34" s="77"/>
      <c r="U34" s="37"/>
      <c r="V34" s="74"/>
    </row>
    <row r="35" spans="1:25" ht="32.25" customHeight="1">
      <c r="A35" s="265"/>
      <c r="B35" s="292"/>
      <c r="C35" s="293"/>
      <c r="D35" s="366" t="s">
        <v>67</v>
      </c>
      <c r="E35" s="367"/>
      <c r="F35" s="368"/>
      <c r="G35" s="98"/>
      <c r="H35" s="100" t="s">
        <v>89</v>
      </c>
      <c r="I35" s="360"/>
      <c r="J35" s="361"/>
      <c r="K35" s="361"/>
      <c r="L35" s="361"/>
      <c r="M35" s="362"/>
      <c r="N35" s="105"/>
      <c r="O35" s="75" t="s">
        <v>13</v>
      </c>
      <c r="P35" s="68"/>
      <c r="Q35" s="75" t="s">
        <v>13</v>
      </c>
      <c r="S35" s="77">
        <v>130000</v>
      </c>
      <c r="U35" s="37">
        <f t="shared" si="4"/>
        <v>0</v>
      </c>
      <c r="V35" s="74">
        <f>IF(N35&gt;U35,U35,N35)</f>
        <v>0</v>
      </c>
    </row>
    <row r="36" spans="1:25" ht="32.25" customHeight="1" thickBot="1">
      <c r="A36" s="265"/>
      <c r="B36" s="294"/>
      <c r="C36" s="295"/>
      <c r="D36" s="369" t="s">
        <v>68</v>
      </c>
      <c r="E36" s="370"/>
      <c r="F36" s="371"/>
      <c r="G36" s="98"/>
      <c r="H36" s="100" t="s">
        <v>89</v>
      </c>
      <c r="I36" s="363"/>
      <c r="J36" s="364"/>
      <c r="K36" s="364"/>
      <c r="L36" s="364"/>
      <c r="M36" s="365"/>
      <c r="N36" s="106"/>
      <c r="O36" s="73" t="s">
        <v>7</v>
      </c>
      <c r="P36" s="72"/>
      <c r="Q36" s="73" t="s">
        <v>7</v>
      </c>
      <c r="S36" s="78">
        <v>130000</v>
      </c>
      <c r="U36" s="37">
        <f t="shared" si="4"/>
        <v>0</v>
      </c>
      <c r="V36" s="74">
        <f t="shared" ref="V36" si="5">IF(N36&gt;U36,U36,N36)</f>
        <v>0</v>
      </c>
    </row>
    <row r="37" spans="1:25" ht="34.5" customHeight="1" thickTop="1" thickBot="1">
      <c r="A37" s="289"/>
      <c r="B37" s="325" t="s">
        <v>90</v>
      </c>
      <c r="C37" s="326"/>
      <c r="D37" s="326"/>
      <c r="E37" s="326"/>
      <c r="F37" s="326"/>
      <c r="G37" s="326"/>
      <c r="H37" s="326"/>
      <c r="I37" s="326"/>
      <c r="J37" s="326"/>
      <c r="K37" s="326"/>
      <c r="L37" s="326"/>
      <c r="M37" s="341"/>
      <c r="N37" s="63">
        <f>SUM(N25:N30,N32:N36)</f>
        <v>0</v>
      </c>
      <c r="O37" s="64" t="s">
        <v>13</v>
      </c>
      <c r="P37" s="63">
        <f>SUM(P25:P30,P32:P36)</f>
        <v>0</v>
      </c>
      <c r="Q37" s="64" t="s">
        <v>13</v>
      </c>
      <c r="S37" s="79"/>
      <c r="U37" s="80"/>
    </row>
    <row r="38" spans="1:25" ht="32.25" customHeight="1">
      <c r="A38" s="342" t="s">
        <v>52</v>
      </c>
      <c r="B38" s="343"/>
      <c r="C38" s="343"/>
      <c r="D38" s="343"/>
      <c r="E38" s="343"/>
      <c r="F38" s="343"/>
      <c r="G38" s="343" t="s">
        <v>53</v>
      </c>
      <c r="H38" s="343"/>
      <c r="I38" s="343"/>
      <c r="J38" s="343"/>
      <c r="K38" s="343"/>
      <c r="L38" s="343"/>
      <c r="M38" s="344"/>
      <c r="N38" s="81">
        <f>IF(N24&gt;L24,L24,N24)</f>
        <v>0</v>
      </c>
      <c r="O38" s="82" t="s">
        <v>7</v>
      </c>
      <c r="P38" s="81">
        <f>IF(X38&gt;W38,W38,X38)</f>
        <v>0</v>
      </c>
      <c r="Q38" s="82" t="s">
        <v>7</v>
      </c>
      <c r="T38" s="74" t="s">
        <v>54</v>
      </c>
      <c r="U38" s="80">
        <f>I24+I31</f>
        <v>0</v>
      </c>
      <c r="V38" s="83">
        <f>N24+N31</f>
        <v>0</v>
      </c>
    </row>
    <row r="39" spans="1:25" ht="32.25" customHeight="1">
      <c r="A39" s="278" t="s">
        <v>55</v>
      </c>
      <c r="B39" s="345"/>
      <c r="C39" s="345"/>
      <c r="D39" s="345"/>
      <c r="E39" s="345"/>
      <c r="F39" s="345"/>
      <c r="G39" s="346" t="s">
        <v>91</v>
      </c>
      <c r="H39" s="346"/>
      <c r="I39" s="346"/>
      <c r="J39" s="346"/>
      <c r="K39" s="346"/>
      <c r="L39" s="346"/>
      <c r="M39" s="347"/>
      <c r="N39" s="7">
        <f>IF(N31&gt;L31,L31,N31)+N37</f>
        <v>0</v>
      </c>
      <c r="O39" s="16" t="s">
        <v>7</v>
      </c>
      <c r="P39" s="7">
        <f>SUM(X32:X36)</f>
        <v>0</v>
      </c>
      <c r="Q39" s="16" t="s">
        <v>7</v>
      </c>
      <c r="U39" s="80"/>
    </row>
    <row r="40" spans="1:25" ht="32.25" customHeight="1">
      <c r="A40" s="300" t="s">
        <v>92</v>
      </c>
      <c r="B40" s="301"/>
      <c r="C40" s="301"/>
      <c r="D40" s="301"/>
      <c r="E40" s="301"/>
      <c r="F40" s="301"/>
      <c r="G40" s="301" t="s">
        <v>93</v>
      </c>
      <c r="H40" s="301"/>
      <c r="I40" s="301"/>
      <c r="J40" s="301"/>
      <c r="K40" s="301"/>
      <c r="L40" s="301"/>
      <c r="M40" s="302"/>
      <c r="N40" s="8">
        <f>IF(N38&gt;N39,N38+N39,N38*2)</f>
        <v>0</v>
      </c>
      <c r="O40" s="17" t="s">
        <v>7</v>
      </c>
      <c r="P40" s="8">
        <f>SUM(P38:P39)</f>
        <v>0</v>
      </c>
      <c r="Q40" s="17" t="s">
        <v>7</v>
      </c>
    </row>
    <row r="41" spans="1:25" ht="32.25" customHeight="1">
      <c r="A41" s="300" t="s">
        <v>94</v>
      </c>
      <c r="B41" s="301"/>
      <c r="C41" s="301"/>
      <c r="D41" s="301"/>
      <c r="E41" s="301"/>
      <c r="F41" s="301"/>
      <c r="G41" s="301" t="s">
        <v>95</v>
      </c>
      <c r="H41" s="301"/>
      <c r="I41" s="301"/>
      <c r="J41" s="301"/>
      <c r="K41" s="301"/>
      <c r="L41" s="301"/>
      <c r="M41" s="302"/>
      <c r="N41" s="8">
        <f>ROUNDDOWN(IF(N3="マンション",N40/3,N40*0.23),-3)</f>
        <v>0</v>
      </c>
      <c r="O41" s="17" t="s">
        <v>13</v>
      </c>
      <c r="P41" s="8">
        <f>ROUNDDOWN((P40*N4),-3)</f>
        <v>0</v>
      </c>
      <c r="Q41" s="17" t="s">
        <v>13</v>
      </c>
      <c r="S41" s="339" t="s">
        <v>56</v>
      </c>
      <c r="T41" s="339"/>
    </row>
    <row r="42" spans="1:25" ht="32.25" customHeight="1">
      <c r="A42" s="272" t="s">
        <v>101</v>
      </c>
      <c r="B42" s="348"/>
      <c r="C42" s="348"/>
      <c r="D42" s="348"/>
      <c r="E42" s="272" t="s">
        <v>57</v>
      </c>
      <c r="F42" s="348"/>
      <c r="G42" s="348"/>
      <c r="H42" s="348"/>
      <c r="I42" s="348"/>
      <c r="J42" s="348"/>
      <c r="K42" s="348"/>
      <c r="L42" s="348"/>
      <c r="M42" s="273"/>
      <c r="N42" s="84"/>
      <c r="O42" s="15"/>
      <c r="P42" s="84"/>
      <c r="Q42" s="15"/>
      <c r="S42" s="10"/>
      <c r="T42" s="11"/>
      <c r="V42" s="11"/>
      <c r="W42" s="11"/>
      <c r="X42" s="12"/>
      <c r="Y42" s="11"/>
    </row>
    <row r="43" spans="1:25" ht="32.25" customHeight="1">
      <c r="A43" s="274"/>
      <c r="B43" s="349"/>
      <c r="C43" s="349"/>
      <c r="D43" s="349"/>
      <c r="E43" s="132"/>
      <c r="F43" s="349" t="s">
        <v>58</v>
      </c>
      <c r="G43" s="349"/>
      <c r="H43" s="349"/>
      <c r="I43" s="349"/>
      <c r="J43" s="349"/>
      <c r="K43" s="349"/>
      <c r="L43" s="349"/>
      <c r="M43" s="275"/>
      <c r="N43" s="85">
        <v>1025000</v>
      </c>
      <c r="O43" s="134" t="s">
        <v>13</v>
      </c>
      <c r="P43" s="85">
        <v>1025000</v>
      </c>
      <c r="Q43" s="134" t="s">
        <v>13</v>
      </c>
      <c r="S43" s="86">
        <f>IF(N41&gt;N43,N43,N41)</f>
        <v>0</v>
      </c>
      <c r="U43" s="87"/>
      <c r="V43" s="11"/>
      <c r="W43" s="11"/>
      <c r="X43" s="12"/>
      <c r="Y43" s="11"/>
    </row>
    <row r="44" spans="1:25" ht="32.25" customHeight="1">
      <c r="A44" s="274"/>
      <c r="B44" s="349"/>
      <c r="C44" s="349"/>
      <c r="D44" s="349"/>
      <c r="E44" s="132"/>
      <c r="F44" s="349" t="s">
        <v>69</v>
      </c>
      <c r="G44" s="349"/>
      <c r="H44" s="349"/>
      <c r="I44" s="349"/>
      <c r="J44" s="349"/>
      <c r="K44" s="349"/>
      <c r="L44" s="349"/>
      <c r="M44" s="275"/>
      <c r="N44" s="85">
        <v>760000</v>
      </c>
      <c r="O44" s="134" t="s">
        <v>13</v>
      </c>
      <c r="P44" s="85">
        <v>760000</v>
      </c>
      <c r="Q44" s="134" t="s">
        <v>13</v>
      </c>
      <c r="S44" s="86">
        <f>IF(N41&gt;N44,N44,N41)</f>
        <v>0</v>
      </c>
      <c r="U44" s="87"/>
      <c r="V44" s="11"/>
      <c r="W44" s="11"/>
      <c r="X44" s="12"/>
      <c r="Y44" s="11"/>
    </row>
    <row r="45" spans="1:25" ht="32.25" customHeight="1">
      <c r="A45" s="274"/>
      <c r="B45" s="349"/>
      <c r="C45" s="349"/>
      <c r="D45" s="349"/>
      <c r="E45" s="372" t="s">
        <v>122</v>
      </c>
      <c r="F45" s="373"/>
      <c r="G45" s="373"/>
      <c r="H45" s="373"/>
      <c r="I45" s="373"/>
      <c r="J45" s="373"/>
      <c r="K45" s="373"/>
      <c r="L45" s="373"/>
      <c r="M45" s="374"/>
      <c r="N45" s="85"/>
      <c r="O45" s="134"/>
      <c r="P45" s="85"/>
      <c r="Q45" s="134"/>
      <c r="R45" s="88"/>
      <c r="S45" s="86"/>
      <c r="U45" s="87"/>
      <c r="V45" s="11"/>
      <c r="W45" s="11"/>
      <c r="X45" s="12"/>
      <c r="Y45" s="11"/>
    </row>
    <row r="46" spans="1:25" ht="43.8" customHeight="1">
      <c r="A46" s="274"/>
      <c r="B46" s="349"/>
      <c r="C46" s="349"/>
      <c r="D46" s="349"/>
      <c r="E46" s="132"/>
      <c r="F46" s="349" t="s">
        <v>70</v>
      </c>
      <c r="G46" s="349"/>
      <c r="H46" s="349"/>
      <c r="I46" s="349"/>
      <c r="J46" s="349"/>
      <c r="K46" s="349"/>
      <c r="L46" s="89" t="s">
        <v>59</v>
      </c>
      <c r="M46" s="111"/>
      <c r="N46" s="85">
        <f>ROUNDDOWN(M46*S46,3)</f>
        <v>0</v>
      </c>
      <c r="O46" s="134" t="s">
        <v>7</v>
      </c>
      <c r="P46" s="85" t="e">
        <f>ROUNDDOWN(O46*U46,3)</f>
        <v>#VALUE!</v>
      </c>
      <c r="Q46" s="134" t="s">
        <v>7</v>
      </c>
      <c r="R46" s="88"/>
      <c r="S46" s="86">
        <v>5000</v>
      </c>
      <c r="U46" s="87"/>
      <c r="V46" s="11"/>
      <c r="W46" s="11"/>
      <c r="X46" s="12"/>
      <c r="Y46" s="11"/>
    </row>
    <row r="47" spans="1:25" ht="43.8" customHeight="1">
      <c r="A47" s="274"/>
      <c r="B47" s="349"/>
      <c r="C47" s="349"/>
      <c r="D47" s="349"/>
      <c r="E47" s="132"/>
      <c r="F47" s="349" t="s">
        <v>71</v>
      </c>
      <c r="G47" s="349"/>
      <c r="H47" s="349"/>
      <c r="I47" s="349"/>
      <c r="J47" s="349"/>
      <c r="K47" s="349"/>
      <c r="L47" s="89" t="s">
        <v>59</v>
      </c>
      <c r="M47" s="111"/>
      <c r="N47" s="85">
        <f t="shared" ref="N47:N50" si="6">ROUNDDOWN(M47*S47,3)</f>
        <v>0</v>
      </c>
      <c r="O47" s="134" t="s">
        <v>13</v>
      </c>
      <c r="P47" s="85" t="e">
        <f t="shared" ref="P47" si="7">ROUNDDOWN(O47*U47,3)</f>
        <v>#VALUE!</v>
      </c>
      <c r="Q47" s="134" t="s">
        <v>13</v>
      </c>
      <c r="S47" s="86">
        <v>3800</v>
      </c>
      <c r="U47" s="87"/>
      <c r="V47" s="11"/>
      <c r="W47" s="11"/>
      <c r="X47" s="12"/>
      <c r="Y47" s="11"/>
    </row>
    <row r="48" spans="1:25" ht="32.25" customHeight="1">
      <c r="A48" s="274"/>
      <c r="B48" s="349"/>
      <c r="C48" s="349"/>
      <c r="D48" s="349"/>
      <c r="E48" s="372" t="s">
        <v>60</v>
      </c>
      <c r="F48" s="373"/>
      <c r="G48" s="373"/>
      <c r="H48" s="373"/>
      <c r="I48" s="373"/>
      <c r="J48" s="373"/>
      <c r="K48" s="373"/>
      <c r="L48" s="373"/>
      <c r="M48" s="374"/>
      <c r="N48" s="85"/>
      <c r="O48" s="134"/>
      <c r="P48" s="85"/>
      <c r="Q48" s="134"/>
      <c r="R48" s="88"/>
      <c r="S48" s="86"/>
      <c r="U48" s="87"/>
      <c r="V48" s="11"/>
      <c r="W48" s="11"/>
      <c r="X48" s="12"/>
      <c r="Y48" s="11"/>
    </row>
    <row r="49" spans="1:25" ht="43.8" customHeight="1">
      <c r="A49" s="274"/>
      <c r="B49" s="349"/>
      <c r="C49" s="349"/>
      <c r="D49" s="349"/>
      <c r="E49" s="132"/>
      <c r="F49" s="349" t="s">
        <v>61</v>
      </c>
      <c r="G49" s="349"/>
      <c r="H49" s="349"/>
      <c r="I49" s="349"/>
      <c r="J49" s="349"/>
      <c r="K49" s="349"/>
      <c r="L49" s="89" t="s">
        <v>59</v>
      </c>
      <c r="M49" s="111"/>
      <c r="N49" s="85">
        <f t="shared" si="6"/>
        <v>0</v>
      </c>
      <c r="O49" s="134" t="s">
        <v>7</v>
      </c>
      <c r="P49" s="85" t="e">
        <f t="shared" ref="P49:P50" si="8">ROUNDDOWN(O49*U49,3)</f>
        <v>#VALUE!</v>
      </c>
      <c r="Q49" s="134" t="s">
        <v>7</v>
      </c>
      <c r="R49" s="88"/>
      <c r="S49" s="86">
        <v>7400</v>
      </c>
      <c r="U49" s="87"/>
      <c r="V49" s="11"/>
      <c r="W49" s="11"/>
      <c r="X49" s="12"/>
      <c r="Y49" s="11"/>
    </row>
    <row r="50" spans="1:25" ht="43.8" customHeight="1" thickBot="1">
      <c r="A50" s="274"/>
      <c r="B50" s="349"/>
      <c r="C50" s="349"/>
      <c r="D50" s="349"/>
      <c r="E50" s="132"/>
      <c r="F50" s="349" t="s">
        <v>72</v>
      </c>
      <c r="G50" s="349"/>
      <c r="H50" s="349"/>
      <c r="I50" s="349"/>
      <c r="J50" s="349"/>
      <c r="K50" s="349"/>
      <c r="L50" s="89" t="s">
        <v>59</v>
      </c>
      <c r="M50" s="111"/>
      <c r="N50" s="85">
        <f t="shared" si="6"/>
        <v>0</v>
      </c>
      <c r="O50" s="134" t="s">
        <v>13</v>
      </c>
      <c r="P50" s="85" t="e">
        <f t="shared" si="8"/>
        <v>#VALUE!</v>
      </c>
      <c r="Q50" s="134" t="s">
        <v>13</v>
      </c>
      <c r="S50" s="86">
        <v>5600</v>
      </c>
      <c r="U50" s="87"/>
      <c r="V50" s="11"/>
      <c r="W50" s="11"/>
      <c r="X50" s="12"/>
      <c r="Y50" s="11"/>
    </row>
    <row r="51" spans="1:25" ht="32.25" customHeight="1" thickBot="1">
      <c r="A51" s="350" t="s">
        <v>96</v>
      </c>
      <c r="B51" s="351"/>
      <c r="C51" s="351"/>
      <c r="D51" s="351"/>
      <c r="E51" s="351"/>
      <c r="F51" s="351"/>
      <c r="G51" s="351"/>
      <c r="H51" s="351"/>
      <c r="I51" s="351"/>
      <c r="J51" s="351"/>
      <c r="K51" s="351"/>
      <c r="L51" s="351"/>
      <c r="M51" s="351"/>
      <c r="N51" s="126"/>
      <c r="O51" s="14" t="s">
        <v>13</v>
      </c>
      <c r="P51" s="13"/>
      <c r="Q51" s="14" t="s">
        <v>13</v>
      </c>
      <c r="S51" s="91"/>
    </row>
    <row r="52" spans="1:25" ht="49.8" customHeight="1">
      <c r="A52" s="340" t="s">
        <v>97</v>
      </c>
      <c r="B52" s="340"/>
      <c r="C52" s="340"/>
      <c r="D52" s="340"/>
      <c r="E52" s="340"/>
      <c r="F52" s="340"/>
      <c r="G52" s="340"/>
      <c r="H52" s="340"/>
      <c r="I52" s="340"/>
      <c r="J52" s="340"/>
      <c r="K52" s="340"/>
      <c r="L52" s="340"/>
      <c r="M52" s="340"/>
      <c r="N52" s="340"/>
      <c r="O52" s="340"/>
      <c r="P52" s="137"/>
      <c r="Q52" s="137"/>
    </row>
  </sheetData>
  <mergeCells count="83">
    <mergeCell ref="A51:M51"/>
    <mergeCell ref="A52:O52"/>
    <mergeCell ref="G39:M39"/>
    <mergeCell ref="A41:F41"/>
    <mergeCell ref="G41:M41"/>
    <mergeCell ref="S41:T41"/>
    <mergeCell ref="A42:D50"/>
    <mergeCell ref="E42:M42"/>
    <mergeCell ref="F43:M43"/>
    <mergeCell ref="F44:M44"/>
    <mergeCell ref="E45:M45"/>
    <mergeCell ref="F46:K46"/>
    <mergeCell ref="F47:K47"/>
    <mergeCell ref="E48:M48"/>
    <mergeCell ref="F49:K49"/>
    <mergeCell ref="F50:K50"/>
    <mergeCell ref="I30:J30"/>
    <mergeCell ref="N27:N29"/>
    <mergeCell ref="O27:O29"/>
    <mergeCell ref="A40:F40"/>
    <mergeCell ref="G40:M40"/>
    <mergeCell ref="B32:C36"/>
    <mergeCell ref="D32:F32"/>
    <mergeCell ref="I32:M36"/>
    <mergeCell ref="D33:F33"/>
    <mergeCell ref="D34:F34"/>
    <mergeCell ref="D35:F35"/>
    <mergeCell ref="D36:F36"/>
    <mergeCell ref="B37:M37"/>
    <mergeCell ref="A38:F38"/>
    <mergeCell ref="G38:M38"/>
    <mergeCell ref="A39:F39"/>
    <mergeCell ref="L27:L29"/>
    <mergeCell ref="M27:M29"/>
    <mergeCell ref="P27:P29"/>
    <mergeCell ref="Q27:Q29"/>
    <mergeCell ref="S27:S29"/>
    <mergeCell ref="I20:J20"/>
    <mergeCell ref="I21:J21"/>
    <mergeCell ref="B24:K24"/>
    <mergeCell ref="A25:A37"/>
    <mergeCell ref="B25:C30"/>
    <mergeCell ref="D25:F25"/>
    <mergeCell ref="I25:J25"/>
    <mergeCell ref="D26:F26"/>
    <mergeCell ref="I26:J26"/>
    <mergeCell ref="D27:F29"/>
    <mergeCell ref="G27:G29"/>
    <mergeCell ref="H27:H29"/>
    <mergeCell ref="B31:K31"/>
    <mergeCell ref="I27:J29"/>
    <mergeCell ref="K27:K29"/>
    <mergeCell ref="D30:F30"/>
    <mergeCell ref="D22:E23"/>
    <mergeCell ref="I22:J22"/>
    <mergeCell ref="I23:J23"/>
    <mergeCell ref="A7:A24"/>
    <mergeCell ref="B7:B17"/>
    <mergeCell ref="C7:C15"/>
    <mergeCell ref="D7:F9"/>
    <mergeCell ref="D10:F12"/>
    <mergeCell ref="D13:F15"/>
    <mergeCell ref="C16:C17"/>
    <mergeCell ref="D16:F17"/>
    <mergeCell ref="B18:C23"/>
    <mergeCell ref="D18:E19"/>
    <mergeCell ref="I18:J18"/>
    <mergeCell ref="I19:J19"/>
    <mergeCell ref="D20:E21"/>
    <mergeCell ref="U4:U5"/>
    <mergeCell ref="S5:S6"/>
    <mergeCell ref="A6:F6"/>
    <mergeCell ref="G6:H6"/>
    <mergeCell ref="I6:K6"/>
    <mergeCell ref="L6:M6"/>
    <mergeCell ref="N6:O6"/>
    <mergeCell ref="P6:Q6"/>
    <mergeCell ref="L2:M2"/>
    <mergeCell ref="N2:O2"/>
    <mergeCell ref="L3:M3"/>
    <mergeCell ref="N3:O3"/>
    <mergeCell ref="L4:M4"/>
    <mergeCell ref="N4:O5"/>
  </mergeCells>
  <phoneticPr fontId="4"/>
  <dataValidations count="5">
    <dataValidation type="list" allowBlank="1" showInputMessage="1" showErrorMessage="1" sqref="G25:G29 G32:G36">
      <formula1>$V$25:$W$25</formula1>
    </dataValidation>
    <dataValidation type="list" allowBlank="1" showInputMessage="1" showErrorMessage="1" sqref="X43:X50">
      <formula1>"一般改修住宅,特定改修住宅"</formula1>
    </dataValidation>
    <dataValidation type="list" allowBlank="1" showInputMessage="1" showErrorMessage="1" sqref="U4">
      <formula1>$S$4:$S$6</formula1>
    </dataValidation>
    <dataValidation type="list" allowBlank="1" showInputMessage="1" showErrorMessage="1" sqref="N3:O3">
      <formula1>$S$3:$U$3</formula1>
    </dataValidation>
    <dataValidation type="list" allowBlank="1" showInputMessage="1" showErrorMessage="1" sqref="N4">
      <formula1>"23％,'1/3"</formula1>
    </dataValidation>
  </dataValidations>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38100</xdr:colOff>
                    <xdr:row>42</xdr:row>
                    <xdr:rowOff>76200</xdr:rowOff>
                  </from>
                  <to>
                    <xdr:col>4</xdr:col>
                    <xdr:colOff>274320</xdr:colOff>
                    <xdr:row>43</xdr:row>
                    <xdr:rowOff>121920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4</xdr:col>
                    <xdr:colOff>38100</xdr:colOff>
                    <xdr:row>43</xdr:row>
                    <xdr:rowOff>76200</xdr:rowOff>
                  </from>
                  <to>
                    <xdr:col>4</xdr:col>
                    <xdr:colOff>274320</xdr:colOff>
                    <xdr:row>44</xdr:row>
                    <xdr:rowOff>121920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4</xdr:col>
                    <xdr:colOff>38100</xdr:colOff>
                    <xdr:row>45</xdr:row>
                    <xdr:rowOff>76200</xdr:rowOff>
                  </from>
                  <to>
                    <xdr:col>4</xdr:col>
                    <xdr:colOff>274320</xdr:colOff>
                    <xdr:row>46</xdr:row>
                    <xdr:rowOff>121920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4</xdr:col>
                    <xdr:colOff>38100</xdr:colOff>
                    <xdr:row>46</xdr:row>
                    <xdr:rowOff>76200</xdr:rowOff>
                  </from>
                  <to>
                    <xdr:col>4</xdr:col>
                    <xdr:colOff>274320</xdr:colOff>
                    <xdr:row>47</xdr:row>
                    <xdr:rowOff>121920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4</xdr:col>
                    <xdr:colOff>38100</xdr:colOff>
                    <xdr:row>48</xdr:row>
                    <xdr:rowOff>76200</xdr:rowOff>
                  </from>
                  <to>
                    <xdr:col>4</xdr:col>
                    <xdr:colOff>274320</xdr:colOff>
                    <xdr:row>49</xdr:row>
                    <xdr:rowOff>121920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4</xdr:col>
                    <xdr:colOff>38100</xdr:colOff>
                    <xdr:row>49</xdr:row>
                    <xdr:rowOff>76200</xdr:rowOff>
                  </from>
                  <to>
                    <xdr:col>4</xdr:col>
                    <xdr:colOff>274320</xdr:colOff>
                    <xdr:row>50</xdr:row>
                    <xdr:rowOff>121920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4"/>
  <sheetViews>
    <sheetView view="pageBreakPreview" zoomScaleNormal="100" zoomScaleSheetLayoutView="100" workbookViewId="0">
      <selection activeCell="F41" sqref="F41:I41"/>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9.09765625" style="2" customWidth="1"/>
    <col min="12" max="12" width="20.69921875" style="2" customWidth="1"/>
    <col min="13" max="13" width="9.796875" style="2" customWidth="1"/>
    <col min="14" max="14" width="20.69921875" style="2" customWidth="1"/>
    <col min="15" max="15" width="9.796875" style="3" customWidth="1"/>
    <col min="16" max="16" width="11.3984375" style="2" hidden="1" customWidth="1"/>
    <col min="17" max="18" width="8.19921875" style="2" hidden="1" customWidth="1"/>
    <col min="19" max="19" width="16.3984375" style="2" hidden="1" customWidth="1"/>
    <col min="20" max="21" width="8.19921875" style="2" hidden="1" customWidth="1"/>
    <col min="22" max="16384" width="8.09765625" style="2"/>
  </cols>
  <sheetData>
    <row r="1" spans="1:20" ht="19.5" customHeight="1" thickBot="1">
      <c r="A1" s="1" t="s">
        <v>121</v>
      </c>
    </row>
    <row r="2" spans="1:20" ht="19.5" customHeight="1" thickBot="1">
      <c r="A2" s="1"/>
      <c r="L2" s="241" t="s">
        <v>98</v>
      </c>
      <c r="M2" s="242"/>
      <c r="N2" s="243"/>
      <c r="O2" s="244"/>
      <c r="Q2" s="3"/>
      <c r="S2" s="26"/>
    </row>
    <row r="3" spans="1:20" ht="21.75" customHeight="1" thickBot="1">
      <c r="L3" s="245" t="s">
        <v>82</v>
      </c>
      <c r="M3" s="246"/>
      <c r="N3" s="247"/>
      <c r="O3" s="248"/>
      <c r="Q3" s="3" t="s">
        <v>83</v>
      </c>
      <c r="R3" s="9" t="s">
        <v>81</v>
      </c>
      <c r="S3" s="27" t="s">
        <v>16</v>
      </c>
    </row>
    <row r="4" spans="1:20" ht="16.5" customHeight="1" thickBot="1">
      <c r="A4" s="2" t="s">
        <v>119</v>
      </c>
      <c r="L4" s="249" t="s">
        <v>17</v>
      </c>
      <c r="M4" s="250"/>
      <c r="N4" s="251"/>
      <c r="O4" s="252"/>
      <c r="Q4" s="28">
        <v>1</v>
      </c>
      <c r="S4" s="255">
        <v>1</v>
      </c>
      <c r="T4" s="29">
        <v>0.1</v>
      </c>
    </row>
    <row r="5" spans="1:20" ht="5.25" customHeight="1" thickBot="1">
      <c r="A5" s="11"/>
      <c r="B5" s="11"/>
      <c r="C5" s="11"/>
      <c r="L5" s="114"/>
      <c r="M5" s="96"/>
      <c r="N5" s="253"/>
      <c r="O5" s="254"/>
      <c r="Q5" s="257">
        <v>0.23</v>
      </c>
      <c r="S5" s="256"/>
    </row>
    <row r="6" spans="1:20" ht="27.75" customHeight="1" thickBot="1">
      <c r="A6" s="258" t="s">
        <v>18</v>
      </c>
      <c r="B6" s="259"/>
      <c r="C6" s="259"/>
      <c r="D6" s="259"/>
      <c r="E6" s="259"/>
      <c r="F6" s="259"/>
      <c r="G6" s="259" t="s">
        <v>1</v>
      </c>
      <c r="H6" s="259"/>
      <c r="I6" s="260" t="s">
        <v>19</v>
      </c>
      <c r="J6" s="261"/>
      <c r="K6" s="262"/>
      <c r="L6" s="259" t="s">
        <v>85</v>
      </c>
      <c r="M6" s="259"/>
      <c r="N6" s="259" t="s">
        <v>20</v>
      </c>
      <c r="O6" s="263"/>
      <c r="Q6" s="257"/>
      <c r="S6" s="26"/>
    </row>
    <row r="7" spans="1:20" ht="32.25" customHeight="1">
      <c r="A7" s="264" t="s">
        <v>21</v>
      </c>
      <c r="B7" s="266" t="s">
        <v>22</v>
      </c>
      <c r="C7" s="268" t="s">
        <v>2</v>
      </c>
      <c r="D7" s="270" t="s">
        <v>23</v>
      </c>
      <c r="E7" s="270"/>
      <c r="F7" s="270"/>
      <c r="G7" s="34"/>
      <c r="H7" s="31" t="s">
        <v>5</v>
      </c>
      <c r="I7" s="31" t="s">
        <v>4</v>
      </c>
      <c r="J7" s="32">
        <f>Q7*S4</f>
        <v>168000</v>
      </c>
      <c r="K7" s="33" t="s">
        <v>24</v>
      </c>
      <c r="L7" s="35">
        <f>G7*J7</f>
        <v>0</v>
      </c>
      <c r="M7" s="36" t="s">
        <v>13</v>
      </c>
      <c r="N7" s="108"/>
      <c r="O7" s="36" t="s">
        <v>13</v>
      </c>
      <c r="Q7" s="4">
        <v>168000</v>
      </c>
      <c r="S7" s="37">
        <f t="shared" ref="S7:S17" si="0">J7*L7</f>
        <v>0</v>
      </c>
    </row>
    <row r="8" spans="1:20" ht="32.25" customHeight="1">
      <c r="A8" s="265"/>
      <c r="B8" s="267"/>
      <c r="C8" s="269"/>
      <c r="D8" s="271"/>
      <c r="E8" s="271"/>
      <c r="F8" s="271"/>
      <c r="G8" s="41"/>
      <c r="H8" s="38" t="s">
        <v>5</v>
      </c>
      <c r="I8" s="38" t="s">
        <v>8</v>
      </c>
      <c r="J8" s="39">
        <f>Q8*S4</f>
        <v>128000</v>
      </c>
      <c r="K8" s="40" t="s">
        <v>24</v>
      </c>
      <c r="L8" s="42">
        <f>G8*J8</f>
        <v>0</v>
      </c>
      <c r="M8" s="43" t="s">
        <v>13</v>
      </c>
      <c r="N8" s="109"/>
      <c r="O8" s="43" t="s">
        <v>13</v>
      </c>
      <c r="Q8" s="5">
        <v>128000</v>
      </c>
      <c r="S8" s="37">
        <f t="shared" si="0"/>
        <v>0</v>
      </c>
    </row>
    <row r="9" spans="1:20" ht="32.25" customHeight="1">
      <c r="A9" s="265"/>
      <c r="B9" s="267"/>
      <c r="C9" s="269"/>
      <c r="D9" s="271"/>
      <c r="E9" s="271"/>
      <c r="F9" s="271"/>
      <c r="G9" s="44"/>
      <c r="H9" s="136" t="s">
        <v>5</v>
      </c>
      <c r="I9" s="136" t="s">
        <v>9</v>
      </c>
      <c r="J9" s="18">
        <f>Q9*S4</f>
        <v>112000</v>
      </c>
      <c r="K9" s="135" t="s">
        <v>24</v>
      </c>
      <c r="L9" s="42">
        <f t="shared" ref="L9:L22" si="1">G9*J9</f>
        <v>0</v>
      </c>
      <c r="M9" s="43" t="s">
        <v>13</v>
      </c>
      <c r="N9" s="109"/>
      <c r="O9" s="43" t="s">
        <v>13</v>
      </c>
      <c r="Q9" s="6">
        <v>112000</v>
      </c>
      <c r="S9" s="37">
        <f t="shared" si="0"/>
        <v>0</v>
      </c>
    </row>
    <row r="10" spans="1:20" ht="32.25" customHeight="1">
      <c r="A10" s="265"/>
      <c r="B10" s="267"/>
      <c r="C10" s="269"/>
      <c r="D10" s="271" t="s">
        <v>25</v>
      </c>
      <c r="E10" s="271"/>
      <c r="F10" s="271"/>
      <c r="G10" s="48"/>
      <c r="H10" s="45" t="s">
        <v>5</v>
      </c>
      <c r="I10" s="45" t="s">
        <v>4</v>
      </c>
      <c r="J10" s="46">
        <f>Q10*S4</f>
        <v>168000</v>
      </c>
      <c r="K10" s="47" t="s">
        <v>24</v>
      </c>
      <c r="L10" s="42">
        <f t="shared" si="1"/>
        <v>0</v>
      </c>
      <c r="M10" s="43" t="s">
        <v>13</v>
      </c>
      <c r="N10" s="109"/>
      <c r="O10" s="43" t="s">
        <v>13</v>
      </c>
      <c r="Q10" s="4">
        <v>168000</v>
      </c>
      <c r="S10" s="37">
        <f t="shared" si="0"/>
        <v>0</v>
      </c>
    </row>
    <row r="11" spans="1:20" ht="32.25" customHeight="1">
      <c r="A11" s="265"/>
      <c r="B11" s="267"/>
      <c r="C11" s="269"/>
      <c r="D11" s="271"/>
      <c r="E11" s="271"/>
      <c r="F11" s="271"/>
      <c r="G11" s="41"/>
      <c r="H11" s="38" t="s">
        <v>5</v>
      </c>
      <c r="I11" s="38" t="s">
        <v>8</v>
      </c>
      <c r="J11" s="39">
        <f>Q11*S4</f>
        <v>128000</v>
      </c>
      <c r="K11" s="40" t="s">
        <v>24</v>
      </c>
      <c r="L11" s="42">
        <f t="shared" si="1"/>
        <v>0</v>
      </c>
      <c r="M11" s="43" t="s">
        <v>13</v>
      </c>
      <c r="N11" s="109"/>
      <c r="O11" s="43" t="s">
        <v>13</v>
      </c>
      <c r="Q11" s="5">
        <v>128000</v>
      </c>
      <c r="S11" s="37">
        <f t="shared" si="0"/>
        <v>0</v>
      </c>
    </row>
    <row r="12" spans="1:20" ht="32.25" customHeight="1">
      <c r="A12" s="265"/>
      <c r="B12" s="267"/>
      <c r="C12" s="269"/>
      <c r="D12" s="271"/>
      <c r="E12" s="271"/>
      <c r="F12" s="271"/>
      <c r="G12" s="44"/>
      <c r="H12" s="136" t="s">
        <v>5</v>
      </c>
      <c r="I12" s="136" t="s">
        <v>26</v>
      </c>
      <c r="J12" s="18">
        <f>Q12*S4</f>
        <v>112000</v>
      </c>
      <c r="K12" s="135" t="s">
        <v>24</v>
      </c>
      <c r="L12" s="42">
        <f t="shared" si="1"/>
        <v>0</v>
      </c>
      <c r="M12" s="43" t="s">
        <v>13</v>
      </c>
      <c r="N12" s="109"/>
      <c r="O12" s="43" t="s">
        <v>13</v>
      </c>
      <c r="Q12" s="6">
        <v>112000</v>
      </c>
      <c r="S12" s="37">
        <f t="shared" si="0"/>
        <v>0</v>
      </c>
    </row>
    <row r="13" spans="1:20" ht="32.25" customHeight="1">
      <c r="A13" s="265"/>
      <c r="B13" s="267"/>
      <c r="C13" s="269"/>
      <c r="D13" s="271" t="s">
        <v>3</v>
      </c>
      <c r="E13" s="271"/>
      <c r="F13" s="271"/>
      <c r="G13" s="48"/>
      <c r="H13" s="45" t="s">
        <v>10</v>
      </c>
      <c r="I13" s="45" t="s">
        <v>4</v>
      </c>
      <c r="J13" s="46">
        <f>Q13*S4</f>
        <v>64000</v>
      </c>
      <c r="K13" s="47" t="s">
        <v>27</v>
      </c>
      <c r="L13" s="42">
        <f t="shared" si="1"/>
        <v>0</v>
      </c>
      <c r="M13" s="43" t="s">
        <v>13</v>
      </c>
      <c r="N13" s="109"/>
      <c r="O13" s="43" t="s">
        <v>13</v>
      </c>
      <c r="Q13" s="4">
        <v>64000</v>
      </c>
      <c r="S13" s="37">
        <f t="shared" si="0"/>
        <v>0</v>
      </c>
    </row>
    <row r="14" spans="1:20" ht="32.25" customHeight="1">
      <c r="A14" s="265"/>
      <c r="B14" s="267"/>
      <c r="C14" s="269"/>
      <c r="D14" s="271"/>
      <c r="E14" s="271"/>
      <c r="F14" s="271"/>
      <c r="G14" s="41"/>
      <c r="H14" s="38" t="s">
        <v>10</v>
      </c>
      <c r="I14" s="38" t="s">
        <v>8</v>
      </c>
      <c r="J14" s="39">
        <f>Q14*S4</f>
        <v>48000</v>
      </c>
      <c r="K14" s="40" t="s">
        <v>27</v>
      </c>
      <c r="L14" s="42">
        <f t="shared" si="1"/>
        <v>0</v>
      </c>
      <c r="M14" s="43" t="s">
        <v>13</v>
      </c>
      <c r="N14" s="109"/>
      <c r="O14" s="43" t="s">
        <v>13</v>
      </c>
      <c r="Q14" s="5">
        <v>48000</v>
      </c>
      <c r="S14" s="37">
        <f t="shared" si="0"/>
        <v>0</v>
      </c>
    </row>
    <row r="15" spans="1:20" ht="32.25" customHeight="1">
      <c r="A15" s="265"/>
      <c r="B15" s="267"/>
      <c r="C15" s="269"/>
      <c r="D15" s="271"/>
      <c r="E15" s="271"/>
      <c r="F15" s="271"/>
      <c r="G15" s="44"/>
      <c r="H15" s="136" t="s">
        <v>10</v>
      </c>
      <c r="I15" s="136" t="s">
        <v>9</v>
      </c>
      <c r="J15" s="18">
        <f>Q15*S4</f>
        <v>16000</v>
      </c>
      <c r="K15" s="135" t="s">
        <v>27</v>
      </c>
      <c r="L15" s="42">
        <f t="shared" si="1"/>
        <v>0</v>
      </c>
      <c r="M15" s="43" t="s">
        <v>13</v>
      </c>
      <c r="N15" s="109"/>
      <c r="O15" s="43" t="s">
        <v>13</v>
      </c>
      <c r="Q15" s="6">
        <v>16000</v>
      </c>
      <c r="S15" s="37">
        <f t="shared" si="0"/>
        <v>0</v>
      </c>
    </row>
    <row r="16" spans="1:20" ht="32.25" customHeight="1">
      <c r="A16" s="265"/>
      <c r="B16" s="267"/>
      <c r="C16" s="267" t="s">
        <v>11</v>
      </c>
      <c r="D16" s="271" t="s">
        <v>12</v>
      </c>
      <c r="E16" s="271"/>
      <c r="F16" s="271"/>
      <c r="G16" s="48"/>
      <c r="H16" s="45" t="s">
        <v>5</v>
      </c>
      <c r="I16" s="45" t="s">
        <v>4</v>
      </c>
      <c r="J16" s="46">
        <f>Q16*S4</f>
        <v>256000</v>
      </c>
      <c r="K16" s="47" t="s">
        <v>24</v>
      </c>
      <c r="L16" s="42">
        <f t="shared" si="1"/>
        <v>0</v>
      </c>
      <c r="M16" s="43" t="s">
        <v>13</v>
      </c>
      <c r="N16" s="109"/>
      <c r="O16" s="43" t="s">
        <v>13</v>
      </c>
      <c r="Q16" s="4">
        <v>256000</v>
      </c>
      <c r="S16" s="37">
        <f t="shared" si="0"/>
        <v>0</v>
      </c>
    </row>
    <row r="17" spans="1:21" ht="32.25" customHeight="1">
      <c r="A17" s="265"/>
      <c r="B17" s="267"/>
      <c r="C17" s="267"/>
      <c r="D17" s="271"/>
      <c r="E17" s="271"/>
      <c r="F17" s="271"/>
      <c r="G17" s="44"/>
      <c r="H17" s="136" t="s">
        <v>5</v>
      </c>
      <c r="I17" s="136" t="s">
        <v>9</v>
      </c>
      <c r="J17" s="18">
        <f>Q17*S4</f>
        <v>224000</v>
      </c>
      <c r="K17" s="135" t="s">
        <v>24</v>
      </c>
      <c r="L17" s="42">
        <f t="shared" si="1"/>
        <v>0</v>
      </c>
      <c r="M17" s="43" t="s">
        <v>13</v>
      </c>
      <c r="N17" s="109"/>
      <c r="O17" s="43" t="s">
        <v>13</v>
      </c>
      <c r="Q17" s="6">
        <v>224000</v>
      </c>
      <c r="S17" s="37">
        <f t="shared" si="0"/>
        <v>0</v>
      </c>
    </row>
    <row r="18" spans="1:21" ht="32.25" customHeight="1">
      <c r="A18" s="265"/>
      <c r="B18" s="272" t="s">
        <v>84</v>
      </c>
      <c r="C18" s="273"/>
      <c r="D18" s="272" t="s">
        <v>28</v>
      </c>
      <c r="E18" s="273"/>
      <c r="F18" s="45" t="s">
        <v>29</v>
      </c>
      <c r="G18" s="50"/>
      <c r="H18" s="45" t="s">
        <v>31</v>
      </c>
      <c r="I18" s="280">
        <f>IF(L$3="一戸建ての住宅",Q$18,R$18)*S4</f>
        <v>480000</v>
      </c>
      <c r="J18" s="281"/>
      <c r="K18" s="49" t="s">
        <v>30</v>
      </c>
      <c r="L18" s="42">
        <f t="shared" si="1"/>
        <v>0</v>
      </c>
      <c r="M18" s="43" t="s">
        <v>13</v>
      </c>
      <c r="N18" s="109"/>
      <c r="O18" s="43" t="s">
        <v>13</v>
      </c>
      <c r="P18" s="2" t="s">
        <v>32</v>
      </c>
      <c r="Q18" s="4">
        <v>136000</v>
      </c>
      <c r="R18" s="51">
        <v>480000</v>
      </c>
      <c r="S18" s="37">
        <f t="shared" ref="S18:S23" si="2">I18*L18</f>
        <v>0</v>
      </c>
    </row>
    <row r="19" spans="1:21" ht="32.25" customHeight="1">
      <c r="A19" s="265"/>
      <c r="B19" s="274"/>
      <c r="C19" s="275"/>
      <c r="D19" s="278"/>
      <c r="E19" s="279"/>
      <c r="F19" s="136" t="s">
        <v>33</v>
      </c>
      <c r="G19" s="53"/>
      <c r="H19" s="136" t="s">
        <v>31</v>
      </c>
      <c r="I19" s="282">
        <f>IF(L3="一戸建ての住宅",Q19,R19)*S4</f>
        <v>741000</v>
      </c>
      <c r="J19" s="283"/>
      <c r="K19" s="52" t="s">
        <v>30</v>
      </c>
      <c r="L19" s="42">
        <f t="shared" si="1"/>
        <v>0</v>
      </c>
      <c r="M19" s="43" t="s">
        <v>13</v>
      </c>
      <c r="N19" s="109"/>
      <c r="O19" s="43" t="s">
        <v>13</v>
      </c>
      <c r="Q19" s="5">
        <v>204000</v>
      </c>
      <c r="R19" s="54">
        <v>741000</v>
      </c>
      <c r="S19" s="37">
        <f t="shared" si="2"/>
        <v>0</v>
      </c>
    </row>
    <row r="20" spans="1:21" ht="32.25" customHeight="1">
      <c r="A20" s="265"/>
      <c r="B20" s="274"/>
      <c r="C20" s="275"/>
      <c r="D20" s="272" t="s">
        <v>34</v>
      </c>
      <c r="E20" s="273"/>
      <c r="F20" s="45" t="s">
        <v>29</v>
      </c>
      <c r="G20" s="50"/>
      <c r="H20" s="45" t="s">
        <v>31</v>
      </c>
      <c r="I20" s="280">
        <f>IF(L3="一戸建ての住宅",Q20,R20)*S4</f>
        <v>72000</v>
      </c>
      <c r="J20" s="281"/>
      <c r="K20" s="49" t="s">
        <v>30</v>
      </c>
      <c r="L20" s="42">
        <f t="shared" si="1"/>
        <v>0</v>
      </c>
      <c r="M20" s="43" t="s">
        <v>13</v>
      </c>
      <c r="N20" s="109"/>
      <c r="O20" s="43" t="s">
        <v>13</v>
      </c>
      <c r="Q20" s="5">
        <v>48000</v>
      </c>
      <c r="R20" s="54">
        <v>72000</v>
      </c>
      <c r="S20" s="37">
        <f t="shared" si="2"/>
        <v>0</v>
      </c>
    </row>
    <row r="21" spans="1:21" ht="32.25" customHeight="1">
      <c r="A21" s="265"/>
      <c r="B21" s="274"/>
      <c r="C21" s="275"/>
      <c r="D21" s="278"/>
      <c r="E21" s="279"/>
      <c r="F21" s="136" t="s">
        <v>33</v>
      </c>
      <c r="G21" s="56"/>
      <c r="H21" s="136" t="s">
        <v>31</v>
      </c>
      <c r="I21" s="282">
        <f>IF(L3="一戸建ての住宅",Q21,R21)*S4</f>
        <v>115000</v>
      </c>
      <c r="J21" s="283"/>
      <c r="K21" s="55" t="s">
        <v>30</v>
      </c>
      <c r="L21" s="42">
        <f t="shared" si="1"/>
        <v>0</v>
      </c>
      <c r="M21" s="43" t="s">
        <v>13</v>
      </c>
      <c r="N21" s="109"/>
      <c r="O21" s="43" t="s">
        <v>13</v>
      </c>
      <c r="Q21" s="5">
        <v>82000</v>
      </c>
      <c r="R21" s="54">
        <v>115000</v>
      </c>
      <c r="S21" s="37">
        <f t="shared" si="2"/>
        <v>0</v>
      </c>
    </row>
    <row r="22" spans="1:21" ht="32.25" customHeight="1">
      <c r="A22" s="265"/>
      <c r="B22" s="274"/>
      <c r="C22" s="275"/>
      <c r="D22" s="272" t="s">
        <v>35</v>
      </c>
      <c r="E22" s="273"/>
      <c r="F22" s="45" t="s">
        <v>29</v>
      </c>
      <c r="G22" s="50"/>
      <c r="H22" s="45" t="s">
        <v>31</v>
      </c>
      <c r="I22" s="280">
        <f>IF(L3="一戸建ての住宅",Q22,R22)*S4</f>
        <v>195000</v>
      </c>
      <c r="J22" s="281"/>
      <c r="K22" s="49" t="s">
        <v>30</v>
      </c>
      <c r="L22" s="42">
        <f t="shared" si="1"/>
        <v>0</v>
      </c>
      <c r="M22" s="43" t="s">
        <v>13</v>
      </c>
      <c r="N22" s="109"/>
      <c r="O22" s="43" t="s">
        <v>13</v>
      </c>
      <c r="Q22" s="5">
        <v>162600</v>
      </c>
      <c r="R22" s="54">
        <v>195000</v>
      </c>
      <c r="S22" s="37">
        <f t="shared" si="2"/>
        <v>0</v>
      </c>
    </row>
    <row r="23" spans="1:21" ht="32.25" customHeight="1" thickBot="1">
      <c r="A23" s="265"/>
      <c r="B23" s="276"/>
      <c r="C23" s="277"/>
      <c r="D23" s="276"/>
      <c r="E23" s="277"/>
      <c r="F23" s="57" t="s">
        <v>33</v>
      </c>
      <c r="G23" s="59"/>
      <c r="H23" s="57" t="s">
        <v>31</v>
      </c>
      <c r="I23" s="284">
        <f>IF(L3="一戸建ての住宅",Q23,R23)*S4</f>
        <v>325000</v>
      </c>
      <c r="J23" s="285"/>
      <c r="K23" s="58" t="s">
        <v>30</v>
      </c>
      <c r="L23" s="60">
        <f>G23*I23</f>
        <v>0</v>
      </c>
      <c r="M23" s="61" t="s">
        <v>13</v>
      </c>
      <c r="N23" s="110"/>
      <c r="O23" s="61" t="s">
        <v>13</v>
      </c>
      <c r="Q23" s="6">
        <v>244000</v>
      </c>
      <c r="R23" s="62">
        <v>325000</v>
      </c>
      <c r="S23" s="37">
        <f t="shared" si="2"/>
        <v>0</v>
      </c>
    </row>
    <row r="24" spans="1:21" ht="34.5" customHeight="1" thickTop="1" thickBot="1">
      <c r="A24" s="265"/>
      <c r="B24" s="286" t="s">
        <v>86</v>
      </c>
      <c r="C24" s="287"/>
      <c r="D24" s="287"/>
      <c r="E24" s="287"/>
      <c r="F24" s="287"/>
      <c r="G24" s="287"/>
      <c r="H24" s="287"/>
      <c r="I24" s="287"/>
      <c r="J24" s="287"/>
      <c r="K24" s="288"/>
      <c r="L24" s="63">
        <f>SUM(L7:L23)</f>
        <v>0</v>
      </c>
      <c r="M24" s="64" t="s">
        <v>13</v>
      </c>
      <c r="N24" s="63">
        <f>SUM(N7:N23)</f>
        <v>0</v>
      </c>
      <c r="O24" s="64" t="s">
        <v>13</v>
      </c>
      <c r="Q24" s="5"/>
      <c r="R24" s="11"/>
      <c r="S24" s="37"/>
    </row>
    <row r="25" spans="1:21" ht="33.75" customHeight="1">
      <c r="A25" s="264" t="s">
        <v>36</v>
      </c>
      <c r="B25" s="290" t="s">
        <v>37</v>
      </c>
      <c r="C25" s="291"/>
      <c r="D25" s="270" t="s">
        <v>38</v>
      </c>
      <c r="E25" s="270"/>
      <c r="F25" s="270"/>
      <c r="G25" s="97"/>
      <c r="H25" s="99" t="s">
        <v>87</v>
      </c>
      <c r="I25" s="296">
        <f>Q25*S4</f>
        <v>452000</v>
      </c>
      <c r="J25" s="297"/>
      <c r="K25" s="65" t="s">
        <v>39</v>
      </c>
      <c r="L25" s="102">
        <f>G25*I25</f>
        <v>0</v>
      </c>
      <c r="M25" s="130" t="s">
        <v>40</v>
      </c>
      <c r="N25" s="107"/>
      <c r="O25" s="67" t="s">
        <v>13</v>
      </c>
      <c r="Q25" s="4">
        <v>452000</v>
      </c>
      <c r="S25" s="37">
        <f t="shared" ref="S25:S30" si="3">I25*L25</f>
        <v>0</v>
      </c>
      <c r="T25" s="2">
        <v>0</v>
      </c>
      <c r="U25" s="2">
        <v>1</v>
      </c>
    </row>
    <row r="26" spans="1:21" ht="33.75" customHeight="1">
      <c r="A26" s="265"/>
      <c r="B26" s="292"/>
      <c r="C26" s="293"/>
      <c r="D26" s="271" t="s">
        <v>41</v>
      </c>
      <c r="E26" s="271"/>
      <c r="F26" s="271"/>
      <c r="G26" s="98"/>
      <c r="H26" s="100" t="s">
        <v>87</v>
      </c>
      <c r="I26" s="298">
        <f>Q26*S4</f>
        <v>349000</v>
      </c>
      <c r="J26" s="299"/>
      <c r="K26" s="19" t="s">
        <v>42</v>
      </c>
      <c r="L26" s="103">
        <f>G26*I26</f>
        <v>0</v>
      </c>
      <c r="M26" s="131" t="s">
        <v>40</v>
      </c>
      <c r="N26" s="105"/>
      <c r="O26" s="69" t="s">
        <v>13</v>
      </c>
      <c r="Q26" s="5">
        <v>349000</v>
      </c>
      <c r="S26" s="37">
        <f t="shared" si="3"/>
        <v>0</v>
      </c>
    </row>
    <row r="27" spans="1:21" ht="29.25" customHeight="1">
      <c r="A27" s="265"/>
      <c r="B27" s="292"/>
      <c r="C27" s="293"/>
      <c r="D27" s="300" t="s">
        <v>43</v>
      </c>
      <c r="E27" s="301"/>
      <c r="F27" s="302"/>
      <c r="G27" s="303"/>
      <c r="H27" s="267" t="s">
        <v>87</v>
      </c>
      <c r="I27" s="304">
        <f>Q27*S4</f>
        <v>243000</v>
      </c>
      <c r="J27" s="305"/>
      <c r="K27" s="310" t="s">
        <v>44</v>
      </c>
      <c r="L27" s="329">
        <f>G27*I27</f>
        <v>0</v>
      </c>
      <c r="M27" s="332" t="s">
        <v>40</v>
      </c>
      <c r="N27" s="334"/>
      <c r="O27" s="337" t="s">
        <v>13</v>
      </c>
      <c r="Q27" s="322">
        <v>243000</v>
      </c>
      <c r="S27" s="37">
        <f t="shared" si="3"/>
        <v>0</v>
      </c>
    </row>
    <row r="28" spans="1:21" ht="21" customHeight="1">
      <c r="A28" s="265"/>
      <c r="B28" s="292"/>
      <c r="C28" s="293"/>
      <c r="D28" s="300"/>
      <c r="E28" s="301"/>
      <c r="F28" s="302"/>
      <c r="G28" s="303"/>
      <c r="H28" s="267"/>
      <c r="I28" s="306"/>
      <c r="J28" s="307"/>
      <c r="K28" s="311"/>
      <c r="L28" s="330"/>
      <c r="M28" s="269"/>
      <c r="N28" s="335"/>
      <c r="O28" s="337"/>
      <c r="Q28" s="322"/>
      <c r="S28" s="37">
        <f t="shared" si="3"/>
        <v>0</v>
      </c>
    </row>
    <row r="29" spans="1:21" ht="30" customHeight="1">
      <c r="A29" s="265"/>
      <c r="B29" s="292"/>
      <c r="C29" s="293"/>
      <c r="D29" s="300"/>
      <c r="E29" s="301"/>
      <c r="F29" s="302"/>
      <c r="G29" s="303"/>
      <c r="H29" s="267"/>
      <c r="I29" s="308"/>
      <c r="J29" s="309"/>
      <c r="K29" s="312"/>
      <c r="L29" s="331"/>
      <c r="M29" s="333"/>
      <c r="N29" s="336"/>
      <c r="O29" s="338"/>
      <c r="Q29" s="322"/>
      <c r="S29" s="37">
        <f t="shared" si="3"/>
        <v>0</v>
      </c>
    </row>
    <row r="30" spans="1:21" ht="33.75" customHeight="1" thickBot="1">
      <c r="A30" s="265"/>
      <c r="B30" s="294"/>
      <c r="C30" s="295"/>
      <c r="D30" s="319" t="s">
        <v>45</v>
      </c>
      <c r="E30" s="320"/>
      <c r="F30" s="321"/>
      <c r="G30" s="116"/>
      <c r="H30" s="71" t="s">
        <v>87</v>
      </c>
      <c r="I30" s="323">
        <f>Q30*S4</f>
        <v>53000</v>
      </c>
      <c r="J30" s="324"/>
      <c r="K30" s="70" t="s">
        <v>46</v>
      </c>
      <c r="L30" s="104">
        <f>G30*I30</f>
        <v>0</v>
      </c>
      <c r="M30" s="71" t="s">
        <v>47</v>
      </c>
      <c r="N30" s="106"/>
      <c r="O30" s="73" t="s">
        <v>13</v>
      </c>
      <c r="Q30" s="6">
        <v>53000</v>
      </c>
      <c r="S30" s="37">
        <f t="shared" si="3"/>
        <v>0</v>
      </c>
    </row>
    <row r="31" spans="1:21" ht="34.5" customHeight="1" thickTop="1" thickBot="1">
      <c r="A31" s="265"/>
      <c r="B31" s="325" t="s">
        <v>88</v>
      </c>
      <c r="C31" s="326"/>
      <c r="D31" s="326"/>
      <c r="E31" s="326"/>
      <c r="F31" s="326"/>
      <c r="G31" s="326"/>
      <c r="H31" s="326"/>
      <c r="I31" s="327"/>
      <c r="J31" s="327"/>
      <c r="K31" s="328"/>
      <c r="L31" s="112">
        <f>SUM(L25:L30)</f>
        <v>0</v>
      </c>
      <c r="M31" s="113" t="s">
        <v>13</v>
      </c>
      <c r="N31" s="63">
        <f>SUM(N25:N30)</f>
        <v>0</v>
      </c>
      <c r="O31" s="64" t="s">
        <v>13</v>
      </c>
      <c r="Q31" s="5"/>
      <c r="R31" s="11"/>
      <c r="S31" s="37"/>
      <c r="T31" s="74" t="s">
        <v>48</v>
      </c>
    </row>
    <row r="32" spans="1:21" ht="32.25" customHeight="1">
      <c r="A32" s="265"/>
      <c r="B32" s="290" t="s">
        <v>49</v>
      </c>
      <c r="C32" s="291"/>
      <c r="D32" s="313" t="s">
        <v>50</v>
      </c>
      <c r="E32" s="314"/>
      <c r="F32" s="315"/>
      <c r="G32" s="97"/>
      <c r="H32" s="99" t="s">
        <v>89</v>
      </c>
      <c r="I32" s="316" t="s">
        <v>51</v>
      </c>
      <c r="J32" s="316"/>
      <c r="K32" s="316"/>
      <c r="L32" s="316"/>
      <c r="M32" s="316"/>
      <c r="N32" s="105"/>
      <c r="O32" s="75" t="s">
        <v>13</v>
      </c>
      <c r="Q32" s="76">
        <v>130000</v>
      </c>
      <c r="S32" s="37" t="e">
        <f>I32*L32</f>
        <v>#VALUE!</v>
      </c>
      <c r="T32" s="74" t="e">
        <f>IF(N32&gt;S32,S32,N32)</f>
        <v>#VALUE!</v>
      </c>
    </row>
    <row r="33" spans="1:22" ht="32.25" customHeight="1">
      <c r="A33" s="265"/>
      <c r="B33" s="292"/>
      <c r="C33" s="293"/>
      <c r="D33" s="300" t="s">
        <v>65</v>
      </c>
      <c r="E33" s="301"/>
      <c r="F33" s="302"/>
      <c r="G33" s="98"/>
      <c r="H33" s="100" t="s">
        <v>89</v>
      </c>
      <c r="I33" s="317"/>
      <c r="J33" s="317"/>
      <c r="K33" s="317"/>
      <c r="L33" s="317"/>
      <c r="M33" s="317"/>
      <c r="N33" s="105"/>
      <c r="O33" s="75" t="s">
        <v>13</v>
      </c>
      <c r="Q33" s="77"/>
      <c r="S33" s="37"/>
      <c r="T33" s="74"/>
    </row>
    <row r="34" spans="1:22" ht="32.25" customHeight="1" thickBot="1">
      <c r="A34" s="265"/>
      <c r="B34" s="294"/>
      <c r="C34" s="295"/>
      <c r="D34" s="319" t="s">
        <v>66</v>
      </c>
      <c r="E34" s="320"/>
      <c r="F34" s="321"/>
      <c r="G34" s="117"/>
      <c r="H34" s="118" t="s">
        <v>89</v>
      </c>
      <c r="I34" s="318"/>
      <c r="J34" s="318"/>
      <c r="K34" s="318"/>
      <c r="L34" s="318"/>
      <c r="M34" s="318"/>
      <c r="N34" s="106"/>
      <c r="O34" s="73" t="s">
        <v>13</v>
      </c>
      <c r="Q34" s="77"/>
      <c r="S34" s="37"/>
      <c r="T34" s="74"/>
    </row>
    <row r="35" spans="1:22" ht="34.5" customHeight="1" thickTop="1" thickBot="1">
      <c r="A35" s="289"/>
      <c r="B35" s="325" t="s">
        <v>90</v>
      </c>
      <c r="C35" s="326"/>
      <c r="D35" s="326"/>
      <c r="E35" s="326"/>
      <c r="F35" s="326"/>
      <c r="G35" s="326"/>
      <c r="H35" s="326"/>
      <c r="I35" s="326"/>
      <c r="J35" s="326"/>
      <c r="K35" s="326"/>
      <c r="L35" s="326"/>
      <c r="M35" s="341"/>
      <c r="N35" s="63">
        <f>SUM(N25:N30,N32:N34)</f>
        <v>0</v>
      </c>
      <c r="O35" s="115" t="s">
        <v>13</v>
      </c>
      <c r="Q35" s="79"/>
      <c r="S35" s="80"/>
    </row>
    <row r="36" spans="1:22" ht="32.25" customHeight="1">
      <c r="A36" s="342" t="s">
        <v>52</v>
      </c>
      <c r="B36" s="343"/>
      <c r="C36" s="343"/>
      <c r="D36" s="343"/>
      <c r="E36" s="343"/>
      <c r="F36" s="343"/>
      <c r="G36" s="343" t="s">
        <v>53</v>
      </c>
      <c r="H36" s="343"/>
      <c r="I36" s="343"/>
      <c r="J36" s="343"/>
      <c r="K36" s="343"/>
      <c r="L36" s="343"/>
      <c r="M36" s="344"/>
      <c r="N36" s="81">
        <f>IF(N24&gt;L24,L24,N24)</f>
        <v>0</v>
      </c>
      <c r="O36" s="82" t="s">
        <v>7</v>
      </c>
      <c r="P36" s="138">
        <f>IF(X36&gt;W36,W36,X36)</f>
        <v>0</v>
      </c>
      <c r="Q36" s="82" t="s">
        <v>7</v>
      </c>
      <c r="S36" s="3"/>
      <c r="T36" s="74" t="s">
        <v>54</v>
      </c>
      <c r="U36" s="80">
        <f>I22+I29</f>
        <v>195000</v>
      </c>
      <c r="V36" s="83"/>
    </row>
    <row r="37" spans="1:22" ht="32.25" customHeight="1">
      <c r="A37" s="278" t="s">
        <v>55</v>
      </c>
      <c r="B37" s="345"/>
      <c r="C37" s="345"/>
      <c r="D37" s="345"/>
      <c r="E37" s="345"/>
      <c r="F37" s="345"/>
      <c r="G37" s="346" t="s">
        <v>91</v>
      </c>
      <c r="H37" s="346"/>
      <c r="I37" s="346"/>
      <c r="J37" s="346"/>
      <c r="K37" s="346"/>
      <c r="L37" s="346"/>
      <c r="M37" s="347"/>
      <c r="N37" s="7">
        <f>IF(N29&gt;L29,L29,N29)+N35</f>
        <v>0</v>
      </c>
      <c r="O37" s="16" t="s">
        <v>7</v>
      </c>
      <c r="P37" s="139">
        <f>SUM(X30:X34)</f>
        <v>0</v>
      </c>
      <c r="Q37" s="16" t="s">
        <v>7</v>
      </c>
      <c r="S37" s="3"/>
      <c r="U37" s="80"/>
    </row>
    <row r="38" spans="1:22" ht="32.25" customHeight="1">
      <c r="A38" s="300" t="s">
        <v>92</v>
      </c>
      <c r="B38" s="301"/>
      <c r="C38" s="301"/>
      <c r="D38" s="301"/>
      <c r="E38" s="301"/>
      <c r="F38" s="301"/>
      <c r="G38" s="301" t="s">
        <v>93</v>
      </c>
      <c r="H38" s="301"/>
      <c r="I38" s="301"/>
      <c r="J38" s="301"/>
      <c r="K38" s="301"/>
      <c r="L38" s="301"/>
      <c r="M38" s="302"/>
      <c r="N38" s="8">
        <f>IF(N36&gt;N37,N36+N37,N36*2)</f>
        <v>0</v>
      </c>
      <c r="O38" s="17" t="s">
        <v>7</v>
      </c>
      <c r="P38" s="140">
        <f>SUM(P36:P37)</f>
        <v>0</v>
      </c>
      <c r="Q38" s="17" t="s">
        <v>7</v>
      </c>
      <c r="S38" s="3"/>
      <c r="U38" s="26"/>
    </row>
    <row r="39" spans="1:22" ht="32.25" customHeight="1">
      <c r="A39" s="300" t="s">
        <v>94</v>
      </c>
      <c r="B39" s="301"/>
      <c r="C39" s="301"/>
      <c r="D39" s="301"/>
      <c r="E39" s="301"/>
      <c r="F39" s="301"/>
      <c r="G39" s="301" t="s">
        <v>95</v>
      </c>
      <c r="H39" s="301"/>
      <c r="I39" s="301"/>
      <c r="J39" s="301"/>
      <c r="K39" s="301"/>
      <c r="L39" s="301"/>
      <c r="M39" s="302"/>
      <c r="N39" s="8">
        <f>ROUNDDOWN(IF(N1="マンション",N38/3,N38*0.23),-3)</f>
        <v>0</v>
      </c>
      <c r="O39" s="17" t="s">
        <v>13</v>
      </c>
      <c r="P39" s="140">
        <f>ROUNDDOWN((P38*N2),-3)</f>
        <v>0</v>
      </c>
      <c r="Q39" s="17" t="s">
        <v>13</v>
      </c>
      <c r="S39" s="339" t="s">
        <v>56</v>
      </c>
      <c r="T39" s="339"/>
      <c r="U39" s="26"/>
    </row>
    <row r="40" spans="1:22" ht="32.25" customHeight="1">
      <c r="A40" s="272" t="s">
        <v>100</v>
      </c>
      <c r="B40" s="348"/>
      <c r="C40" s="348"/>
      <c r="D40" s="348"/>
      <c r="E40" s="129"/>
      <c r="F40" s="348" t="s">
        <v>62</v>
      </c>
      <c r="G40" s="348"/>
      <c r="H40" s="348"/>
      <c r="I40" s="348"/>
      <c r="J40" s="348"/>
      <c r="K40" s="348"/>
      <c r="L40" s="119"/>
      <c r="M40" s="120"/>
      <c r="N40" s="85">
        <v>760000</v>
      </c>
      <c r="O40" s="134" t="s">
        <v>13</v>
      </c>
      <c r="Q40" s="10"/>
      <c r="R40" s="12"/>
      <c r="S40" s="11"/>
    </row>
    <row r="41" spans="1:22" ht="43.8" customHeight="1">
      <c r="A41" s="274"/>
      <c r="B41" s="349"/>
      <c r="C41" s="349"/>
      <c r="D41" s="349"/>
      <c r="E41" s="132"/>
      <c r="F41" s="349" t="s">
        <v>123</v>
      </c>
      <c r="G41" s="349"/>
      <c r="H41" s="349"/>
      <c r="I41" s="349"/>
      <c r="J41" s="89"/>
      <c r="K41" s="95"/>
      <c r="L41" s="89" t="s">
        <v>63</v>
      </c>
      <c r="M41" s="90"/>
      <c r="N41" s="85">
        <f>ROUNDDOWN(K41*Q41,3)</f>
        <v>0</v>
      </c>
      <c r="O41" s="134" t="s">
        <v>13</v>
      </c>
      <c r="Q41" s="86">
        <v>3800</v>
      </c>
      <c r="R41" s="12"/>
      <c r="S41" s="11"/>
    </row>
    <row r="42" spans="1:22" ht="43.8" customHeight="1" thickBot="1">
      <c r="A42" s="274"/>
      <c r="B42" s="349"/>
      <c r="C42" s="349"/>
      <c r="D42" s="349"/>
      <c r="E42" s="133"/>
      <c r="F42" s="345" t="s">
        <v>64</v>
      </c>
      <c r="G42" s="345"/>
      <c r="H42" s="345"/>
      <c r="I42" s="345"/>
      <c r="J42" s="121"/>
      <c r="K42" s="122"/>
      <c r="L42" s="121" t="s">
        <v>63</v>
      </c>
      <c r="M42" s="142"/>
      <c r="N42" s="85">
        <f>ROUNDDOWN(M42*Q42,3)</f>
        <v>0</v>
      </c>
      <c r="O42" s="134" t="s">
        <v>13</v>
      </c>
      <c r="Q42" s="86">
        <v>5600</v>
      </c>
      <c r="R42" s="12"/>
      <c r="S42" s="11"/>
    </row>
    <row r="43" spans="1:22" ht="32.25" customHeight="1" thickBot="1">
      <c r="A43" s="350" t="s">
        <v>96</v>
      </c>
      <c r="B43" s="351"/>
      <c r="C43" s="351"/>
      <c r="D43" s="351"/>
      <c r="E43" s="351"/>
      <c r="F43" s="351"/>
      <c r="G43" s="351"/>
      <c r="H43" s="351"/>
      <c r="I43" s="351"/>
      <c r="J43" s="351"/>
      <c r="K43" s="351"/>
      <c r="L43" s="123"/>
      <c r="M43" s="124"/>
      <c r="N43" s="125"/>
      <c r="O43" s="141" t="s">
        <v>13</v>
      </c>
      <c r="Q43" s="91"/>
    </row>
    <row r="44" spans="1:22" ht="56.25" customHeight="1">
      <c r="A44" s="340" t="s">
        <v>99</v>
      </c>
      <c r="B44" s="340"/>
      <c r="C44" s="340"/>
      <c r="D44" s="340"/>
      <c r="E44" s="340"/>
      <c r="F44" s="340"/>
      <c r="G44" s="340"/>
      <c r="H44" s="340"/>
      <c r="I44" s="340"/>
      <c r="J44" s="340"/>
      <c r="K44" s="340"/>
      <c r="L44" s="340"/>
      <c r="M44" s="340"/>
      <c r="N44" s="340"/>
      <c r="O44" s="340"/>
    </row>
  </sheetData>
  <mergeCells count="72">
    <mergeCell ref="A44:O44"/>
    <mergeCell ref="A39:F39"/>
    <mergeCell ref="G39:M39"/>
    <mergeCell ref="S39:T39"/>
    <mergeCell ref="A40:D42"/>
    <mergeCell ref="F40:K40"/>
    <mergeCell ref="F41:I41"/>
    <mergeCell ref="F42:I42"/>
    <mergeCell ref="A36:F36"/>
    <mergeCell ref="G36:M36"/>
    <mergeCell ref="A37:F37"/>
    <mergeCell ref="G37:M37"/>
    <mergeCell ref="A43:K43"/>
    <mergeCell ref="A38:F38"/>
    <mergeCell ref="G38:M38"/>
    <mergeCell ref="I22:J22"/>
    <mergeCell ref="Q27:Q29"/>
    <mergeCell ref="D30:F30"/>
    <mergeCell ref="I30:J30"/>
    <mergeCell ref="M27:M29"/>
    <mergeCell ref="N27:N29"/>
    <mergeCell ref="O27:O29"/>
    <mergeCell ref="B24:K24"/>
    <mergeCell ref="I23:J23"/>
    <mergeCell ref="I27:J29"/>
    <mergeCell ref="K27:K29"/>
    <mergeCell ref="L27:L29"/>
    <mergeCell ref="A25:A35"/>
    <mergeCell ref="B25:C30"/>
    <mergeCell ref="D25:F25"/>
    <mergeCell ref="I25:J25"/>
    <mergeCell ref="D26:F26"/>
    <mergeCell ref="I26:J26"/>
    <mergeCell ref="D27:F29"/>
    <mergeCell ref="G27:G29"/>
    <mergeCell ref="H27:H29"/>
    <mergeCell ref="B35:M35"/>
    <mergeCell ref="B31:K31"/>
    <mergeCell ref="B32:C34"/>
    <mergeCell ref="D32:F32"/>
    <mergeCell ref="I32:M34"/>
    <mergeCell ref="D33:F33"/>
    <mergeCell ref="D34:F34"/>
    <mergeCell ref="A7:A24"/>
    <mergeCell ref="B7:B17"/>
    <mergeCell ref="C7:C15"/>
    <mergeCell ref="D7:F9"/>
    <mergeCell ref="D10:F12"/>
    <mergeCell ref="D13:F15"/>
    <mergeCell ref="C16:C17"/>
    <mergeCell ref="D16:F17"/>
    <mergeCell ref="B18:C23"/>
    <mergeCell ref="D18:E19"/>
    <mergeCell ref="D22:E23"/>
    <mergeCell ref="I18:J18"/>
    <mergeCell ref="I19:J19"/>
    <mergeCell ref="D20:E21"/>
    <mergeCell ref="I20:J20"/>
    <mergeCell ref="I21:J21"/>
    <mergeCell ref="S4:S5"/>
    <mergeCell ref="Q5:Q6"/>
    <mergeCell ref="A6:F6"/>
    <mergeCell ref="G6:H6"/>
    <mergeCell ref="I6:K6"/>
    <mergeCell ref="L6:M6"/>
    <mergeCell ref="N6:O6"/>
    <mergeCell ref="L2:M2"/>
    <mergeCell ref="N2:O2"/>
    <mergeCell ref="L3:M3"/>
    <mergeCell ref="N3:O3"/>
    <mergeCell ref="L4:M4"/>
    <mergeCell ref="N4:O5"/>
  </mergeCells>
  <phoneticPr fontId="4"/>
  <dataValidations count="5">
    <dataValidation type="list" allowBlank="1" showInputMessage="1" showErrorMessage="1" sqref="N3:O3">
      <formula1>$Q$3:$S$3</formula1>
    </dataValidation>
    <dataValidation type="list" allowBlank="1" showInputMessage="1" showErrorMessage="1" sqref="S4">
      <formula1>$Q$4:$Q$6</formula1>
    </dataValidation>
    <dataValidation type="list" allowBlank="1" showInputMessage="1" showErrorMessage="1" sqref="G25:G29 G32:G34">
      <formula1>$T$25:$U$25</formula1>
    </dataValidation>
    <dataValidation type="list" allowBlank="1" showInputMessage="1" showErrorMessage="1" sqref="R41:R42">
      <formula1>"一般改修住宅,特定改修住宅"</formula1>
    </dataValidation>
    <dataValidation type="list" allowBlank="1" showInputMessage="1" showErrorMessage="1" sqref="N4">
      <formula1>"23％,'1/3"</formula1>
    </dataValidation>
  </dataValidations>
  <pageMargins left="0.7" right="0.7" top="0.75" bottom="0.75" header="0.3" footer="0.3"/>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xdr:col>
                    <xdr:colOff>38100</xdr:colOff>
                    <xdr:row>41</xdr:row>
                    <xdr:rowOff>0</xdr:rowOff>
                  </from>
                  <to>
                    <xdr:col>4</xdr:col>
                    <xdr:colOff>266700</xdr:colOff>
                    <xdr:row>41</xdr:row>
                    <xdr:rowOff>266700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xdr:col>
                    <xdr:colOff>38100</xdr:colOff>
                    <xdr:row>39</xdr:row>
                    <xdr:rowOff>76200</xdr:rowOff>
                  </from>
                  <to>
                    <xdr:col>4</xdr:col>
                    <xdr:colOff>266700</xdr:colOff>
                    <xdr:row>39</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L3" sqref="L3:L4"/>
    </sheetView>
  </sheetViews>
  <sheetFormatPr defaultRowHeight="18"/>
  <cols>
    <col min="4" max="6" width="7.09765625" customWidth="1"/>
    <col min="9" max="10" width="13.69921875" customWidth="1"/>
    <col min="11" max="11" width="21.8984375" customWidth="1"/>
    <col min="12" max="12" width="31.3984375" customWidth="1"/>
  </cols>
  <sheetData>
    <row r="1" spans="1:12">
      <c r="A1" t="s">
        <v>114</v>
      </c>
      <c r="L1" s="143"/>
    </row>
    <row r="2" spans="1:12">
      <c r="A2" t="s">
        <v>103</v>
      </c>
    </row>
    <row r="3" spans="1:12" ht="18" customHeight="1">
      <c r="A3" s="375" t="s">
        <v>76</v>
      </c>
      <c r="B3" s="375" t="s">
        <v>104</v>
      </c>
      <c r="C3" s="376" t="s">
        <v>106</v>
      </c>
      <c r="D3" s="376"/>
      <c r="E3" s="376"/>
      <c r="F3" s="376" t="s">
        <v>75</v>
      </c>
      <c r="G3" s="376"/>
      <c r="H3" s="376"/>
      <c r="I3" s="376"/>
      <c r="J3" s="127"/>
      <c r="K3" s="375" t="s">
        <v>77</v>
      </c>
      <c r="L3" s="376" t="s">
        <v>117</v>
      </c>
    </row>
    <row r="4" spans="1:12" ht="72">
      <c r="A4" s="375"/>
      <c r="B4" s="375"/>
      <c r="C4" s="128" t="s">
        <v>107</v>
      </c>
      <c r="D4" s="128" t="s">
        <v>108</v>
      </c>
      <c r="E4" s="128" t="s">
        <v>109</v>
      </c>
      <c r="F4" s="128" t="s">
        <v>79</v>
      </c>
      <c r="G4" s="128" t="s">
        <v>0</v>
      </c>
      <c r="H4" s="376" t="s">
        <v>73</v>
      </c>
      <c r="I4" s="376"/>
      <c r="J4" s="128" t="s">
        <v>74</v>
      </c>
      <c r="K4" s="375"/>
      <c r="L4" s="376"/>
    </row>
    <row r="5" spans="1:12">
      <c r="A5" s="92"/>
      <c r="B5" s="92"/>
      <c r="C5" s="92"/>
      <c r="D5" s="92"/>
      <c r="E5" s="92"/>
      <c r="F5" s="92"/>
      <c r="G5" s="92"/>
      <c r="H5" s="92"/>
      <c r="I5" s="92"/>
      <c r="J5" s="92"/>
      <c r="K5" s="92"/>
      <c r="L5" s="92"/>
    </row>
    <row r="6" spans="1:12">
      <c r="A6" s="92"/>
      <c r="B6" s="92"/>
      <c r="C6" s="92"/>
      <c r="D6" s="92"/>
      <c r="E6" s="92"/>
      <c r="F6" s="92"/>
      <c r="G6" s="92"/>
      <c r="H6" s="92"/>
      <c r="I6" s="92"/>
      <c r="J6" s="92"/>
      <c r="K6" s="92"/>
      <c r="L6" s="92"/>
    </row>
    <row r="7" spans="1:12">
      <c r="A7" s="92"/>
      <c r="B7" s="92"/>
      <c r="C7" s="92"/>
      <c r="D7" s="92"/>
      <c r="E7" s="92"/>
      <c r="F7" s="92"/>
      <c r="G7" s="92"/>
      <c r="H7" s="92"/>
      <c r="I7" s="92"/>
      <c r="J7" s="92"/>
      <c r="K7" s="92"/>
      <c r="L7" s="92"/>
    </row>
    <row r="8" spans="1:12">
      <c r="A8" s="92"/>
      <c r="B8" s="92"/>
      <c r="C8" s="92"/>
      <c r="D8" s="92"/>
      <c r="E8" s="92"/>
      <c r="F8" s="92"/>
      <c r="G8" s="92"/>
      <c r="H8" s="92"/>
      <c r="I8" s="92"/>
      <c r="J8" s="92"/>
      <c r="K8" s="92"/>
      <c r="L8" s="92"/>
    </row>
    <row r="9" spans="1:12">
      <c r="A9" s="144" t="s">
        <v>116</v>
      </c>
      <c r="B9" s="144"/>
      <c r="C9" s="144"/>
      <c r="D9" s="144"/>
      <c r="E9" s="144"/>
      <c r="F9" s="144"/>
      <c r="G9" s="144"/>
      <c r="H9" s="144"/>
      <c r="I9" s="144"/>
      <c r="J9" s="144"/>
      <c r="K9" s="144"/>
      <c r="L9" s="144"/>
    </row>
    <row r="10" spans="1:12" ht="17.399999999999999" customHeight="1">
      <c r="A10" s="389" t="s">
        <v>115</v>
      </c>
      <c r="B10" s="389"/>
      <c r="C10" s="389"/>
      <c r="D10" s="389"/>
      <c r="E10" s="389"/>
      <c r="F10" s="389"/>
      <c r="G10" s="389"/>
      <c r="H10" s="389"/>
      <c r="I10" s="389"/>
      <c r="J10" s="389"/>
      <c r="K10" s="389"/>
      <c r="L10" s="389"/>
    </row>
    <row r="11" spans="1:12" ht="7.2" customHeight="1">
      <c r="A11" s="145"/>
      <c r="B11" s="145"/>
      <c r="C11" s="145"/>
      <c r="D11" s="145"/>
      <c r="E11" s="145"/>
      <c r="F11" s="145"/>
      <c r="G11" s="145"/>
      <c r="H11" s="145"/>
      <c r="I11" s="145"/>
      <c r="J11" s="145"/>
      <c r="K11" s="145"/>
      <c r="L11" s="145"/>
    </row>
    <row r="12" spans="1:12">
      <c r="A12" t="s">
        <v>105</v>
      </c>
    </row>
    <row r="13" spans="1:12" ht="18" customHeight="1">
      <c r="A13" s="375" t="s">
        <v>76</v>
      </c>
      <c r="B13" s="375" t="s">
        <v>112</v>
      </c>
      <c r="C13" s="390" t="s">
        <v>113</v>
      </c>
      <c r="D13" s="383" t="s">
        <v>106</v>
      </c>
      <c r="E13" s="385"/>
      <c r="F13" s="384"/>
      <c r="G13" s="376" t="s">
        <v>75</v>
      </c>
      <c r="H13" s="376"/>
      <c r="I13" s="376"/>
      <c r="J13" s="376"/>
      <c r="K13" s="375" t="s">
        <v>77</v>
      </c>
      <c r="L13" s="376" t="s">
        <v>117</v>
      </c>
    </row>
    <row r="14" spans="1:12" ht="54">
      <c r="A14" s="375"/>
      <c r="B14" s="375"/>
      <c r="C14" s="391"/>
      <c r="D14" s="128" t="s">
        <v>109</v>
      </c>
      <c r="E14" s="128" t="s">
        <v>110</v>
      </c>
      <c r="F14" s="128" t="s">
        <v>111</v>
      </c>
      <c r="G14" s="128" t="s">
        <v>79</v>
      </c>
      <c r="H14" s="128" t="s">
        <v>0</v>
      </c>
      <c r="I14" s="128" t="s">
        <v>73</v>
      </c>
      <c r="J14" s="128" t="s">
        <v>74</v>
      </c>
      <c r="K14" s="375"/>
      <c r="L14" s="376"/>
    </row>
    <row r="15" spans="1:12">
      <c r="A15" s="92"/>
      <c r="B15" s="92"/>
      <c r="C15" s="92"/>
      <c r="D15" s="92"/>
      <c r="E15" s="92"/>
      <c r="F15" s="92"/>
      <c r="G15" s="92"/>
      <c r="H15" s="92"/>
      <c r="I15" s="92"/>
      <c r="J15" s="92"/>
      <c r="K15" s="92"/>
      <c r="L15" s="92"/>
    </row>
    <row r="16" spans="1:12">
      <c r="A16" s="92"/>
      <c r="B16" s="92"/>
      <c r="C16" s="92"/>
      <c r="D16" s="92"/>
      <c r="E16" s="92"/>
      <c r="F16" s="92"/>
      <c r="G16" s="92"/>
      <c r="H16" s="92"/>
      <c r="I16" s="92"/>
      <c r="J16" s="92"/>
      <c r="K16" s="92"/>
      <c r="L16" s="92"/>
    </row>
    <row r="17" spans="1:12" ht="9.6" customHeight="1"/>
    <row r="18" spans="1:12">
      <c r="A18" t="s">
        <v>80</v>
      </c>
    </row>
    <row r="19" spans="1:12" ht="18" customHeight="1">
      <c r="A19" s="375" t="s">
        <v>76</v>
      </c>
      <c r="B19" s="377" t="s">
        <v>78</v>
      </c>
      <c r="C19" s="378"/>
      <c r="D19" s="379"/>
      <c r="E19" s="383" t="s">
        <v>75</v>
      </c>
      <c r="F19" s="385"/>
      <c r="G19" s="385"/>
      <c r="H19" s="385"/>
      <c r="I19" s="385"/>
      <c r="J19" s="384"/>
      <c r="K19" s="375" t="s">
        <v>77</v>
      </c>
      <c r="L19" s="376" t="s">
        <v>117</v>
      </c>
    </row>
    <row r="20" spans="1:12" ht="72">
      <c r="A20" s="375"/>
      <c r="B20" s="380"/>
      <c r="C20" s="381"/>
      <c r="D20" s="382"/>
      <c r="E20" s="93" t="s">
        <v>79</v>
      </c>
      <c r="F20" s="383" t="s">
        <v>0</v>
      </c>
      <c r="G20" s="384"/>
      <c r="H20" s="383" t="s">
        <v>73</v>
      </c>
      <c r="I20" s="384"/>
      <c r="J20" s="93" t="s">
        <v>74</v>
      </c>
      <c r="K20" s="375"/>
      <c r="L20" s="376"/>
    </row>
    <row r="21" spans="1:12">
      <c r="A21" s="92"/>
      <c r="B21" s="386"/>
      <c r="C21" s="387"/>
      <c r="D21" s="388"/>
      <c r="E21" s="92"/>
      <c r="F21" s="92"/>
      <c r="G21" s="92"/>
      <c r="H21" s="92"/>
      <c r="I21" s="92"/>
      <c r="J21" s="92"/>
      <c r="K21" s="92"/>
      <c r="L21" s="92"/>
    </row>
    <row r="22" spans="1:12">
      <c r="A22" s="92"/>
      <c r="B22" s="386"/>
      <c r="C22" s="387"/>
      <c r="D22" s="388"/>
      <c r="E22" s="92"/>
      <c r="F22" s="92"/>
      <c r="G22" s="92"/>
      <c r="H22" s="92"/>
      <c r="I22" s="92"/>
      <c r="J22" s="92"/>
      <c r="K22" s="92"/>
      <c r="L22" s="92"/>
    </row>
    <row r="23" spans="1:12">
      <c r="A23" s="92"/>
      <c r="B23" s="386"/>
      <c r="C23" s="387"/>
      <c r="D23" s="388"/>
      <c r="E23" s="92"/>
      <c r="F23" s="92"/>
      <c r="G23" s="92"/>
      <c r="H23" s="92"/>
      <c r="I23" s="92"/>
      <c r="J23" s="92"/>
      <c r="K23" s="92"/>
      <c r="L23" s="92"/>
    </row>
  </sheetData>
  <mergeCells count="25">
    <mergeCell ref="B22:D22"/>
    <mergeCell ref="B23:D23"/>
    <mergeCell ref="A10:L10"/>
    <mergeCell ref="H4:I4"/>
    <mergeCell ref="F3:I3"/>
    <mergeCell ref="C3:E3"/>
    <mergeCell ref="B21:D21"/>
    <mergeCell ref="A13:A14"/>
    <mergeCell ref="B13:B14"/>
    <mergeCell ref="G13:J13"/>
    <mergeCell ref="K13:K14"/>
    <mergeCell ref="L13:L14"/>
    <mergeCell ref="D13:F13"/>
    <mergeCell ref="C13:C14"/>
    <mergeCell ref="A3:A4"/>
    <mergeCell ref="B3:B4"/>
    <mergeCell ref="K3:K4"/>
    <mergeCell ref="L3:L4"/>
    <mergeCell ref="A19:A20"/>
    <mergeCell ref="K19:K20"/>
    <mergeCell ref="L19:L20"/>
    <mergeCell ref="B19:D20"/>
    <mergeCell ref="F20:G20"/>
    <mergeCell ref="H20:I20"/>
    <mergeCell ref="E19:J19"/>
  </mergeCells>
  <phoneticPr fontId="4"/>
  <dataValidations count="5">
    <dataValidation type="list" allowBlank="1" showInputMessage="1" showErrorMessage="1" sqref="G15:G16 F5:F8 E21:E23">
      <formula1>#REF!</formula1>
    </dataValidation>
    <dataValidation type="list" allowBlank="1" showInputMessage="1" showErrorMessage="1" sqref="B21:D23">
      <formula1>#REF!</formula1>
    </dataValidation>
    <dataValidation type="list" allowBlank="1" showInputMessage="1" showErrorMessage="1" sqref="B5:B8">
      <formula1>#REF!</formula1>
    </dataValidation>
    <dataValidation type="list" allowBlank="1" showInputMessage="1" showErrorMessage="1" sqref="C15:C16">
      <formula1>#REF!</formula1>
    </dataValidation>
    <dataValidation type="list" allowBlank="1" showInputMessage="1" showErrorMessage="1" sqref="B15:B16">
      <formula1>#REF!</formula1>
    </dataValidation>
  </dataValidations>
  <pageMargins left="0.25" right="0.25"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【1・7-3-1】省エネ診断内訳</vt:lpstr>
      <vt:lpstr>申請者情報リスト</vt:lpstr>
      <vt:lpstr>×【第１号様式の４】省エネ改修内訳</vt:lpstr>
      <vt:lpstr>×【第１号様式の４】省エネ改修（部分改修）</vt:lpstr>
      <vt:lpstr>×【第18号様式の４の１】省エネ改修（全体改修）</vt:lpstr>
      <vt:lpstr>×【第18号様式の４の２】省エネ改修（部分改修）</vt:lpstr>
      <vt:lpstr>×（参考様式）費用等明細</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P.医療・福祉</vt:lpstr>
      <vt:lpstr>'【1・7-3-1】省エネ診断内訳'!Print_Area</vt:lpstr>
      <vt:lpstr>'×【第18号様式の４の１】省エネ改修（全体改修）'!Print_Area</vt:lpstr>
      <vt:lpstr>'×【第18号様式の４の２】省エネ改修（部分改修）'!Print_Area</vt:lpstr>
      <vt:lpstr>'×【第１号様式の４】省エネ改修（部分改修）'!Print_Area</vt:lpstr>
      <vt:lpstr>×【第１号様式の４】省エネ改修内訳!Print_Area</vt:lpstr>
      <vt:lpstr>Q.複合サービス事業</vt:lpstr>
      <vt:lpstr>S.公務</vt:lpstr>
      <vt:lpstr>T.分類不能の産業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2023-05-18T01:45:44Z</dcterms:modified>
</cp:coreProperties>
</file>