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確認シート（総括付）" sheetId="1" r:id="rId1"/>
    <sheet name="樹木一覧表" sheetId="2" r:id="rId2"/>
  </sheets>
  <definedNames>
    <definedName name="_xlnm.Print_Area" localSheetId="1">'樹木一覧表'!$A$1:$F$69</definedName>
  </definedNames>
  <calcPr fullCalcOnLoad="1"/>
</workbook>
</file>

<file path=xl/sharedStrings.xml><?xml version="1.0" encoding="utf-8"?>
<sst xmlns="http://schemas.openxmlformats.org/spreadsheetml/2006/main" count="236" uniqueCount="146">
  <si>
    <t>名称</t>
  </si>
  <si>
    <t>所在地</t>
  </si>
  <si>
    <t>適用制度</t>
  </si>
  <si>
    <t>東京都</t>
  </si>
  <si>
    <r>
      <t>周辺の緑との連続性</t>
    </r>
    <r>
      <rPr>
        <sz val="10"/>
        <rFont val="HG丸ｺﾞｼｯｸM-PRO"/>
        <family val="3"/>
      </rPr>
      <t>　　(ロ)÷(イ)</t>
    </r>
  </si>
  <si>
    <t>総合設計</t>
  </si>
  <si>
    <t>※算定根拠図添付(緑化平面図可)</t>
  </si>
  <si>
    <r>
      <t>樹種の多様性</t>
    </r>
    <r>
      <rPr>
        <sz val="10"/>
        <rFont val="HG丸ｺﾞｼｯｸM-PRO"/>
        <family val="3"/>
      </rPr>
      <t>　　(二)÷(ハ)</t>
    </r>
  </si>
  <si>
    <t>常緑樹</t>
  </si>
  <si>
    <t>※植栽樹木一覧表添付</t>
  </si>
  <si>
    <r>
      <t>常緑樹本数</t>
    </r>
    <r>
      <rPr>
        <sz val="10"/>
        <rFont val="HG丸ｺﾞｼｯｸM-PRO"/>
        <family val="3"/>
      </rPr>
      <t xml:space="preserve">
</t>
    </r>
    <r>
      <rPr>
        <sz val="8"/>
        <rFont val="HG丸ｺﾞｼｯｸM-PRO"/>
        <family val="3"/>
      </rPr>
      <t>(既存樹木含む)</t>
    </r>
  </si>
  <si>
    <r>
      <t>落葉樹本数</t>
    </r>
    <r>
      <rPr>
        <sz val="8"/>
        <rFont val="HG丸ｺﾞｼｯｸM-PRO"/>
        <family val="3"/>
      </rPr>
      <t>(二)</t>
    </r>
    <r>
      <rPr>
        <sz val="10"/>
        <rFont val="HG丸ｺﾞｼｯｸM-PRO"/>
        <family val="3"/>
      </rPr>
      <t xml:space="preserve">
</t>
    </r>
    <r>
      <rPr>
        <sz val="8"/>
        <rFont val="HG丸ｺﾞｼｯｸM-PRO"/>
        <family val="3"/>
      </rPr>
      <t>(既存樹木含む)</t>
    </r>
  </si>
  <si>
    <r>
      <t>高木本数</t>
    </r>
    <r>
      <rPr>
        <sz val="8"/>
        <rFont val="HG丸ｺﾞｼｯｸM-PRO"/>
        <family val="3"/>
      </rPr>
      <t>(ハ)</t>
    </r>
    <r>
      <rPr>
        <sz val="10"/>
        <rFont val="HG丸ｺﾞｼｯｸM-PRO"/>
        <family val="3"/>
      </rPr>
      <t xml:space="preserve">
</t>
    </r>
    <r>
      <rPr>
        <sz val="8"/>
        <rFont val="HG丸ｺﾞｼｯｸM-PRO"/>
        <family val="3"/>
      </rPr>
      <t>(既存樹木含む)</t>
    </r>
  </si>
  <si>
    <r>
      <t>周辺の緑に接する部分の延長</t>
    </r>
    <r>
      <rPr>
        <sz val="8"/>
        <rFont val="HG丸ｺﾞｼｯｸM-PRO"/>
        <family val="3"/>
      </rPr>
      <t>(イ)</t>
    </r>
  </si>
  <si>
    <r>
      <t>周辺の緑沿いに幅員を確保した緑の延長</t>
    </r>
    <r>
      <rPr>
        <sz val="8"/>
        <rFont val="HG丸ｺﾞｼｯｸM-PRO"/>
        <family val="3"/>
      </rPr>
      <t>(ロ)</t>
    </r>
  </si>
  <si>
    <t>※敷地現況図・写真(撮影日付)・既存樹木一覧表添付</t>
  </si>
  <si>
    <r>
      <t>既存樹木の保全・活用</t>
    </r>
    <r>
      <rPr>
        <sz val="10"/>
        <rFont val="HG丸ｺﾞｼｯｸM-PRO"/>
        <family val="3"/>
      </rPr>
      <t>　　(ホ)÷(ヘ)</t>
    </r>
  </si>
  <si>
    <r>
      <t>保全・活用本数</t>
    </r>
    <r>
      <rPr>
        <sz val="8"/>
        <rFont val="HG丸ｺﾞｼｯｸM-PRO"/>
        <family val="3"/>
      </rPr>
      <t>(ホ)
(幹周り60㎝以上)</t>
    </r>
  </si>
  <si>
    <t>平均樹高</t>
  </si>
  <si>
    <t>保全・活用率</t>
  </si>
  <si>
    <t>落葉樹構成比</t>
  </si>
  <si>
    <t>植栽</t>
  </si>
  <si>
    <t>種別</t>
  </si>
  <si>
    <t>常緑樹計</t>
  </si>
  <si>
    <t>落葉樹</t>
  </si>
  <si>
    <t>落葉樹計</t>
  </si>
  <si>
    <t>常緑樹計</t>
  </si>
  <si>
    <t>植栽本数計</t>
  </si>
  <si>
    <t>落葉樹構成比</t>
  </si>
  <si>
    <t>樹種名</t>
  </si>
  <si>
    <t>新規植栽本数計</t>
  </si>
  <si>
    <t>既存樹本数計</t>
  </si>
  <si>
    <t>新規植栽</t>
  </si>
  <si>
    <r>
      <t>既存樹木本数</t>
    </r>
    <r>
      <rPr>
        <sz val="8"/>
        <rFont val="HG丸ｺﾞｼｯｸM-PRO"/>
        <family val="3"/>
      </rPr>
      <t>(ヘ)</t>
    </r>
    <r>
      <rPr>
        <sz val="10"/>
        <rFont val="HG丸ｺﾞｼｯｸM-PRO"/>
        <family val="3"/>
      </rPr>
      <t xml:space="preserve">
</t>
    </r>
    <r>
      <rPr>
        <sz val="8"/>
        <rFont val="HG丸ｺﾞｼｯｸM-PRO"/>
        <family val="3"/>
      </rPr>
      <t>(幹周り60㎝以上)</t>
    </r>
  </si>
  <si>
    <t>樹高の高い木の植栽</t>
  </si>
  <si>
    <t>被覆率</t>
  </si>
  <si>
    <r>
      <t>芝生・水面等による被覆</t>
    </r>
    <r>
      <rPr>
        <sz val="10"/>
        <rFont val="HG丸ｺﾞｼｯｸM-PRO"/>
        <family val="3"/>
      </rPr>
      <t>　　(ト)÷(チ)</t>
    </r>
  </si>
  <si>
    <r>
      <t>芝生地＋水面面積</t>
    </r>
    <r>
      <rPr>
        <sz val="8"/>
        <rFont val="HG丸ｺﾞｼｯｸM-PRO"/>
        <family val="3"/>
      </rPr>
      <t>(ト)</t>
    </r>
  </si>
  <si>
    <r>
      <t>広場状空地＋水辺沿い空地面積</t>
    </r>
    <r>
      <rPr>
        <sz val="8"/>
        <rFont val="HG丸ｺﾞｼｯｸM-PRO"/>
        <family val="3"/>
      </rPr>
      <t>(チ)</t>
    </r>
  </si>
  <si>
    <t>※算定根拠図添付(建物立面図)</t>
  </si>
  <si>
    <t>緑化率</t>
  </si>
  <si>
    <t>本数</t>
  </si>
  <si>
    <t>樹高(m)</t>
  </si>
  <si>
    <t>凡例</t>
  </si>
  <si>
    <t>既存樹木活用</t>
  </si>
  <si>
    <t>評価項目</t>
  </si>
  <si>
    <t>周辺緑との連続性</t>
  </si>
  <si>
    <t>A</t>
  </si>
  <si>
    <t>B</t>
  </si>
  <si>
    <t>C</t>
  </si>
  <si>
    <t>D</t>
  </si>
  <si>
    <t>樹種の多様性</t>
  </si>
  <si>
    <t>既存樹木の保全・活用</t>
  </si>
  <si>
    <t>芝生・水面による被覆</t>
  </si>
  <si>
    <t>建築物上の緑化</t>
  </si>
  <si>
    <t>70％以上</t>
  </si>
  <si>
    <t>60％以上70％未満</t>
  </si>
  <si>
    <t>50％以上60％未満</t>
  </si>
  <si>
    <t>50％未満</t>
  </si>
  <si>
    <t>50％以上</t>
  </si>
  <si>
    <t>40％以上50％未満</t>
  </si>
  <si>
    <t>30％以上40％未満</t>
  </si>
  <si>
    <t>30％未満</t>
  </si>
  <si>
    <t>25％以上50％未満</t>
  </si>
  <si>
    <t>0％超え25％未満</t>
  </si>
  <si>
    <t>7m以上</t>
  </si>
  <si>
    <t>6m以上7m未満</t>
  </si>
  <si>
    <t>5m以上6m未満</t>
  </si>
  <si>
    <t>5m未満</t>
  </si>
  <si>
    <t>10％以上</t>
  </si>
  <si>
    <t>5％以上10％未満</t>
  </si>
  <si>
    <t>0％超え5％未満</t>
  </si>
  <si>
    <t>15％以上</t>
  </si>
  <si>
    <t>10％以上15％未満</t>
  </si>
  <si>
    <t>5％未満</t>
  </si>
  <si>
    <t>評価区分</t>
  </si>
  <si>
    <t>評価点数</t>
  </si>
  <si>
    <t>計画値</t>
  </si>
  <si>
    <t>計画評価点</t>
  </si>
  <si>
    <t>B</t>
  </si>
  <si>
    <t>C</t>
  </si>
  <si>
    <t>D</t>
  </si>
  <si>
    <t>A</t>
  </si>
  <si>
    <t>D</t>
  </si>
  <si>
    <t>A</t>
  </si>
  <si>
    <t>a</t>
  </si>
  <si>
    <t>b</t>
  </si>
  <si>
    <t>c</t>
  </si>
  <si>
    <t>d</t>
  </si>
  <si>
    <t>E</t>
  </si>
  <si>
    <t>F</t>
  </si>
  <si>
    <t>G</t>
  </si>
  <si>
    <t>H</t>
  </si>
  <si>
    <t>e</t>
  </si>
  <si>
    <t>f</t>
  </si>
  <si>
    <t>h</t>
  </si>
  <si>
    <t>A</t>
  </si>
  <si>
    <t>B</t>
  </si>
  <si>
    <t>C</t>
  </si>
  <si>
    <t>D</t>
  </si>
  <si>
    <t>a</t>
  </si>
  <si>
    <t>b</t>
  </si>
  <si>
    <t>c</t>
  </si>
  <si>
    <t>d</t>
  </si>
  <si>
    <t>E</t>
  </si>
  <si>
    <t>F</t>
  </si>
  <si>
    <t>G</t>
  </si>
  <si>
    <t>H</t>
  </si>
  <si>
    <t>e</t>
  </si>
  <si>
    <t>f</t>
  </si>
  <si>
    <t>g</t>
  </si>
  <si>
    <t>h</t>
  </si>
  <si>
    <t>常緑樹1</t>
  </si>
  <si>
    <t>常緑樹2</t>
  </si>
  <si>
    <t>常緑樹3</t>
  </si>
  <si>
    <t>落葉樹1</t>
  </si>
  <si>
    <t>落葉樹2</t>
  </si>
  <si>
    <t>落葉樹3</t>
  </si>
  <si>
    <t>落葉樹4</t>
  </si>
  <si>
    <t>落葉樹5</t>
  </si>
  <si>
    <t>評価点数合計</t>
  </si>
  <si>
    <t>計画適合評価</t>
  </si>
  <si>
    <t>公開空地の質係数</t>
  </si>
  <si>
    <t>８０点以上</t>
  </si>
  <si>
    <t>61点以上80点未満</t>
  </si>
  <si>
    <t>40点以上61点未満</t>
  </si>
  <si>
    <t>40点未満</t>
  </si>
  <si>
    <t>A</t>
  </si>
  <si>
    <t>B</t>
  </si>
  <si>
    <t>C</t>
  </si>
  <si>
    <t>D</t>
  </si>
  <si>
    <t>適用する公開空地の質係数</t>
  </si>
  <si>
    <t>計画評価点数合計</t>
  </si>
  <si>
    <t>タイプ</t>
  </si>
  <si>
    <t>g</t>
  </si>
  <si>
    <t>f</t>
  </si>
  <si>
    <t>F</t>
  </si>
  <si>
    <t>G</t>
  </si>
  <si>
    <t>H</t>
  </si>
  <si>
    <t>樹高の高い樹</t>
  </si>
  <si>
    <t>樹高計(ｍ)</t>
  </si>
  <si>
    <r>
      <t>建築物上の緑化</t>
    </r>
    <r>
      <rPr>
        <sz val="10"/>
        <rFont val="HG丸ｺﾞｼｯｸM-PRO"/>
        <family val="3"/>
      </rPr>
      <t>　　(ト)÷(チ)</t>
    </r>
  </si>
  <si>
    <r>
      <t>壁面緑化+屋上緑化＋ベランダ緑化面積</t>
    </r>
    <r>
      <rPr>
        <sz val="8"/>
        <rFont val="HG丸ｺﾞｼｯｸM-PRO"/>
        <family val="3"/>
      </rPr>
      <t>(ト)</t>
    </r>
  </si>
  <si>
    <r>
      <t>壁面面積</t>
    </r>
    <r>
      <rPr>
        <sz val="8"/>
        <rFont val="HG丸ｺﾞｼｯｸM-PRO"/>
        <family val="3"/>
      </rPr>
      <t>(チ)</t>
    </r>
  </si>
  <si>
    <t>様式９　　　　　　　　　　　　　　　　　総合設計「公開空地の質」確認シート</t>
  </si>
  <si>
    <t>様式９　　　　　　　　　　　　　　　植栽樹種一覧表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</si>
</sst>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m&quot;_ "/>
    <numFmt numFmtId="177" formatCode="0&quot;本&quot;\ "/>
    <numFmt numFmtId="178" formatCode="0&quot;m～&quot;"/>
    <numFmt numFmtId="179" formatCode="0.0&quot;m～&quot;"/>
    <numFmt numFmtId="180" formatCode="0.0%"/>
    <numFmt numFmtId="181" formatCode="0.0&quot;m&quot;"/>
    <numFmt numFmtId="182" formatCode="0&quot;㎡&quot;\ "/>
    <numFmt numFmtId="183" formatCode="0.0&quot;㎡&quot;\ "/>
    <numFmt numFmtId="184" formatCode="0.0_ "/>
    <numFmt numFmtId="185" formatCode="0_);[Red]\(0\)"/>
    <numFmt numFmtId="186" formatCode="0.0_);[Red]\(0.0\)"/>
    <numFmt numFmtId="187" formatCode="0.00&quot;m&quot;"/>
    <numFmt numFmtId="188" formatCode="0.00&quot;m&quot;_ "/>
    <numFmt numFmtId="189" formatCode="0.00&quot;㎡&quot;\ "/>
    <numFmt numFmtId="190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HGP創英角ｺﾞｼｯｸUB"/>
      <family val="3"/>
    </font>
    <font>
      <b/>
      <sz val="11"/>
      <name val="HGP創英角ｺﾞｼｯｸUB"/>
      <family val="3"/>
    </font>
    <font>
      <sz val="12"/>
      <name val="HGP創英角ｺﾞｼｯｸUB"/>
      <family val="3"/>
    </font>
    <font>
      <sz val="8"/>
      <name val="HG丸ｺﾞｼｯｸM-PRO"/>
      <family val="3"/>
    </font>
    <font>
      <sz val="9"/>
      <name val="ＭＳ Ｐゴシック"/>
      <family val="3"/>
    </font>
    <font>
      <b/>
      <sz val="9"/>
      <name val="HG丸ｺﾞｼｯｸM-PRO"/>
      <family val="3"/>
    </font>
    <font>
      <sz val="14"/>
      <name val="HGP創英角ｺﾞｼｯｸUB"/>
      <family val="3"/>
    </font>
    <font>
      <sz val="11"/>
      <name val="HG丸ｺﾞｼｯｸM-PRO"/>
      <family val="3"/>
    </font>
    <font>
      <b/>
      <sz val="10"/>
      <name val="HG丸ｺﾞｼｯｸM-PRO"/>
      <family val="3"/>
    </font>
    <font>
      <sz val="7"/>
      <name val="HG丸ｺﾞｼｯｸM-PRO"/>
      <family val="3"/>
    </font>
    <font>
      <sz val="10"/>
      <name val="HGP創英角ｺﾞｼｯｸUB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tted"/>
      <top style="double"/>
      <bottom style="medium"/>
    </border>
    <border>
      <left style="dotted"/>
      <right style="medium"/>
      <top style="double"/>
      <bottom style="medium"/>
    </border>
    <border>
      <left style="thin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tted"/>
      <right style="medium"/>
      <top style="medium"/>
      <bottom style="double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 style="dashed"/>
    </border>
    <border>
      <left style="hair"/>
      <right style="hair"/>
      <top style="dashed"/>
      <bottom style="dashed"/>
    </border>
    <border>
      <left style="hair"/>
      <right style="hair"/>
      <top style="dashed"/>
      <bottom>
        <color indexed="63"/>
      </bottom>
    </border>
    <border>
      <left style="hair"/>
      <right style="hair"/>
      <top style="dashed"/>
      <bottom style="thin"/>
    </border>
    <border>
      <left style="hair"/>
      <right>
        <color indexed="63"/>
      </right>
      <top style="thin"/>
      <bottom style="dashed"/>
    </border>
    <border>
      <left style="hair"/>
      <right>
        <color indexed="63"/>
      </right>
      <top style="dashed"/>
      <bottom style="dashed"/>
    </border>
    <border>
      <left style="hair"/>
      <right>
        <color indexed="63"/>
      </right>
      <top style="dashed"/>
      <bottom>
        <color indexed="63"/>
      </bottom>
    </border>
    <border>
      <left style="hair"/>
      <right>
        <color indexed="63"/>
      </right>
      <top style="dashed"/>
      <bottom style="thin"/>
    </border>
    <border>
      <left style="thin"/>
      <right style="hair"/>
      <top style="thin"/>
      <bottom style="dashed"/>
    </border>
    <border>
      <left style="thin"/>
      <right style="hair"/>
      <top style="dashed"/>
      <bottom style="dashed"/>
    </border>
    <border>
      <left style="thin"/>
      <right style="hair"/>
      <top style="dashed"/>
      <bottom>
        <color indexed="63"/>
      </bottom>
    </border>
    <border>
      <left style="thin"/>
      <right style="hair"/>
      <top style="dashed"/>
      <bottom style="thin"/>
    </border>
    <border>
      <left style="medium"/>
      <right style="hair"/>
      <top style="thin"/>
      <bottom style="dashed"/>
    </border>
    <border>
      <left style="medium"/>
      <right style="hair"/>
      <top style="dashed"/>
      <bottom style="dashed"/>
    </border>
    <border>
      <left style="medium"/>
      <right style="hair"/>
      <top style="dashed"/>
      <bottom>
        <color indexed="63"/>
      </bottom>
    </border>
    <border>
      <left style="medium"/>
      <right style="hair"/>
      <top style="dashed"/>
      <bottom style="thin"/>
    </border>
    <border>
      <left style="hair"/>
      <right style="thin"/>
      <top style="thin"/>
      <bottom style="dashed"/>
    </border>
    <border>
      <left style="hair"/>
      <right style="thin"/>
      <top style="dashed"/>
      <bottom style="dashed"/>
    </border>
    <border>
      <left style="hair"/>
      <right style="thin"/>
      <top style="dashed"/>
      <bottom>
        <color indexed="63"/>
      </bottom>
    </border>
    <border>
      <left style="hair"/>
      <right style="thin"/>
      <top style="dashed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dotted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double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hair"/>
      <top style="double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double"/>
      <bottom style="hair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184" fontId="3" fillId="0" borderId="10" xfId="0" applyNumberFormat="1" applyFont="1" applyBorder="1" applyAlignment="1">
      <alignment vertical="center"/>
    </xf>
    <xf numFmtId="184" fontId="3" fillId="34" borderId="10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184" fontId="9" fillId="0" borderId="10" xfId="0" applyNumberFormat="1" applyFont="1" applyFill="1" applyBorder="1" applyAlignment="1">
      <alignment vertical="center"/>
    </xf>
    <xf numFmtId="184" fontId="3" fillId="33" borderId="11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184" fontId="3" fillId="33" borderId="13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178" fontId="2" fillId="33" borderId="18" xfId="0" applyNumberFormat="1" applyFont="1" applyFill="1" applyBorder="1" applyAlignment="1">
      <alignment horizontal="center" vertical="center"/>
    </xf>
    <xf numFmtId="184" fontId="3" fillId="33" borderId="19" xfId="0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184" fontId="9" fillId="33" borderId="21" xfId="0" applyNumberFormat="1" applyFont="1" applyFill="1" applyBorder="1" applyAlignment="1">
      <alignment vertical="center"/>
    </xf>
    <xf numFmtId="0" fontId="9" fillId="33" borderId="22" xfId="0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184" fontId="3" fillId="33" borderId="25" xfId="0" applyNumberFormat="1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178" fontId="2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3" fillId="33" borderId="33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0" fontId="3" fillId="0" borderId="41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3" fillId="33" borderId="47" xfId="0" applyFont="1" applyFill="1" applyBorder="1" applyAlignment="1" applyProtection="1">
      <alignment horizontal="center" vertical="center"/>
      <protection locked="0"/>
    </xf>
    <xf numFmtId="0" fontId="3" fillId="33" borderId="48" xfId="0" applyFont="1" applyFill="1" applyBorder="1" applyAlignment="1" applyProtection="1">
      <alignment horizontal="center" vertical="center"/>
      <protection locked="0"/>
    </xf>
    <xf numFmtId="0" fontId="3" fillId="33" borderId="49" xfId="0" applyFont="1" applyFill="1" applyBorder="1" applyAlignment="1" applyProtection="1">
      <alignment horizontal="center" vertical="center"/>
      <protection locked="0"/>
    </xf>
    <xf numFmtId="0" fontId="3" fillId="33" borderId="50" xfId="0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 horizontal="center" vertical="center"/>
      <protection locked="0"/>
    </xf>
    <xf numFmtId="0" fontId="3" fillId="33" borderId="40" xfId="0" applyFont="1" applyFill="1" applyBorder="1" applyAlignment="1" applyProtection="1">
      <alignment horizontal="center" vertical="center"/>
      <protection locked="0"/>
    </xf>
    <xf numFmtId="0" fontId="3" fillId="33" borderId="41" xfId="0" applyFont="1" applyFill="1" applyBorder="1" applyAlignment="1" applyProtection="1">
      <alignment horizontal="center" vertical="center"/>
      <protection locked="0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3" fillId="33" borderId="51" xfId="0" applyFont="1" applyFill="1" applyBorder="1" applyAlignment="1" applyProtection="1">
      <alignment horizontal="center" vertical="center"/>
      <protection locked="0"/>
    </xf>
    <xf numFmtId="0" fontId="3" fillId="33" borderId="52" xfId="0" applyFont="1" applyFill="1" applyBorder="1" applyAlignment="1" applyProtection="1">
      <alignment horizontal="center" vertical="center"/>
      <protection locked="0"/>
    </xf>
    <xf numFmtId="0" fontId="3" fillId="33" borderId="53" xfId="0" applyFont="1" applyFill="1" applyBorder="1" applyAlignment="1" applyProtection="1">
      <alignment horizontal="center" vertical="center"/>
      <protection locked="0"/>
    </xf>
    <xf numFmtId="0" fontId="3" fillId="33" borderId="54" xfId="0" applyFont="1" applyFill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vertical="center"/>
      <protection locked="0"/>
    </xf>
    <xf numFmtId="0" fontId="3" fillId="0" borderId="56" xfId="0" applyFont="1" applyBorder="1" applyAlignment="1" applyProtection="1">
      <alignment vertical="center"/>
      <protection locked="0"/>
    </xf>
    <xf numFmtId="0" fontId="3" fillId="0" borderId="57" xfId="0" applyFont="1" applyBorder="1" applyAlignment="1" applyProtection="1">
      <alignment vertical="center"/>
      <protection locked="0"/>
    </xf>
    <xf numFmtId="0" fontId="3" fillId="0" borderId="58" xfId="0" applyFont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/>
    </xf>
    <xf numFmtId="0" fontId="0" fillId="35" borderId="0" xfId="0" applyFill="1" applyAlignment="1">
      <alignment vertical="center"/>
    </xf>
    <xf numFmtId="184" fontId="3" fillId="33" borderId="59" xfId="0" applyNumberFormat="1" applyFont="1" applyFill="1" applyBorder="1" applyAlignment="1">
      <alignment vertical="center"/>
    </xf>
    <xf numFmtId="0" fontId="3" fillId="33" borderId="60" xfId="0" applyFont="1" applyFill="1" applyBorder="1" applyAlignment="1">
      <alignment vertical="center"/>
    </xf>
    <xf numFmtId="0" fontId="3" fillId="0" borderId="27" xfId="0" applyFont="1" applyBorder="1" applyAlignment="1" applyProtection="1">
      <alignment horizontal="center" vertical="center" textRotation="255"/>
      <protection locked="0"/>
    </xf>
    <xf numFmtId="0" fontId="3" fillId="0" borderId="28" xfId="0" applyFont="1" applyBorder="1" applyAlignment="1" applyProtection="1">
      <alignment horizontal="center" vertical="center" textRotation="255"/>
      <protection locked="0"/>
    </xf>
    <xf numFmtId="0" fontId="3" fillId="0" borderId="29" xfId="0" applyFont="1" applyBorder="1" applyAlignment="1" applyProtection="1">
      <alignment horizontal="center" vertical="center" textRotation="255"/>
      <protection locked="0"/>
    </xf>
    <xf numFmtId="0" fontId="3" fillId="0" borderId="61" xfId="0" applyFont="1" applyBorder="1" applyAlignment="1" applyProtection="1">
      <alignment vertical="center"/>
      <protection locked="0"/>
    </xf>
    <xf numFmtId="184" fontId="3" fillId="0" borderId="62" xfId="0" applyNumberFormat="1" applyFont="1" applyBorder="1" applyAlignment="1" applyProtection="1">
      <alignment vertical="center"/>
      <protection locked="0"/>
    </xf>
    <xf numFmtId="0" fontId="3" fillId="0" borderId="60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184" fontId="3" fillId="0" borderId="63" xfId="0" applyNumberFormat="1" applyFont="1" applyBorder="1" applyAlignment="1" applyProtection="1">
      <alignment vertical="center"/>
      <protection locked="0"/>
    </xf>
    <xf numFmtId="0" fontId="3" fillId="0" borderId="64" xfId="0" applyFont="1" applyBorder="1" applyAlignment="1" applyProtection="1">
      <alignment vertical="center"/>
      <protection locked="0"/>
    </xf>
    <xf numFmtId="0" fontId="3" fillId="0" borderId="65" xfId="0" applyFont="1" applyBorder="1" applyAlignment="1" applyProtection="1">
      <alignment vertical="center"/>
      <protection locked="0"/>
    </xf>
    <xf numFmtId="184" fontId="3" fillId="0" borderId="66" xfId="0" applyNumberFormat="1" applyFont="1" applyBorder="1" applyAlignment="1" applyProtection="1">
      <alignment vertical="center"/>
      <protection locked="0"/>
    </xf>
    <xf numFmtId="0" fontId="3" fillId="0" borderId="67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horizontal="center" vertical="center" textRotation="255"/>
      <protection locked="0"/>
    </xf>
    <xf numFmtId="184" fontId="3" fillId="0" borderId="68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horizontal="center" vertical="center" textRotation="255"/>
      <protection locked="0"/>
    </xf>
    <xf numFmtId="0" fontId="3" fillId="0" borderId="69" xfId="0" applyFont="1" applyBorder="1" applyAlignment="1" applyProtection="1">
      <alignment vertical="center"/>
      <protection locked="0"/>
    </xf>
    <xf numFmtId="184" fontId="3" fillId="0" borderId="70" xfId="0" applyNumberFormat="1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71" xfId="0" applyFont="1" applyBorder="1" applyAlignment="1" applyProtection="1">
      <alignment vertical="center"/>
      <protection locked="0"/>
    </xf>
    <xf numFmtId="184" fontId="3" fillId="0" borderId="13" xfId="0" applyNumberFormat="1" applyFont="1" applyBorder="1" applyAlignment="1" applyProtection="1">
      <alignment vertical="center"/>
      <protection locked="0"/>
    </xf>
    <xf numFmtId="184" fontId="3" fillId="0" borderId="72" xfId="0" applyNumberFormat="1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184" fontId="3" fillId="0" borderId="73" xfId="0" applyNumberFormat="1" applyFont="1" applyBorder="1" applyAlignment="1" applyProtection="1">
      <alignment vertical="center"/>
      <protection locked="0"/>
    </xf>
    <xf numFmtId="0" fontId="3" fillId="0" borderId="74" xfId="0" applyFont="1" applyBorder="1" applyAlignment="1" applyProtection="1">
      <alignment vertical="center"/>
      <protection locked="0"/>
    </xf>
    <xf numFmtId="178" fontId="2" fillId="0" borderId="10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90" fontId="3" fillId="0" borderId="0" xfId="0" applyNumberFormat="1" applyFont="1" applyBorder="1" applyAlignment="1">
      <alignment vertical="center"/>
    </xf>
    <xf numFmtId="184" fontId="3" fillId="34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0" fontId="3" fillId="33" borderId="65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189" fontId="2" fillId="33" borderId="65" xfId="0" applyNumberFormat="1" applyFont="1" applyFill="1" applyBorder="1" applyAlignment="1">
      <alignment horizontal="right" vertical="center"/>
    </xf>
    <xf numFmtId="189" fontId="2" fillId="33" borderId="66" xfId="0" applyNumberFormat="1" applyFont="1" applyFill="1" applyBorder="1" applyAlignment="1">
      <alignment horizontal="right" vertical="center"/>
    </xf>
    <xf numFmtId="0" fontId="3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189" fontId="2" fillId="33" borderId="76" xfId="0" applyNumberFormat="1" applyFont="1" applyFill="1" applyBorder="1" applyAlignment="1">
      <alignment horizontal="right" vertical="center"/>
    </xf>
    <xf numFmtId="189" fontId="3" fillId="33" borderId="65" xfId="0" applyNumberFormat="1" applyFont="1" applyFill="1" applyBorder="1" applyAlignment="1">
      <alignment horizontal="right" vertical="center"/>
    </xf>
    <xf numFmtId="189" fontId="3" fillId="33" borderId="66" xfId="0" applyNumberFormat="1" applyFont="1" applyFill="1" applyBorder="1" applyAlignment="1">
      <alignment horizontal="right" vertical="center"/>
    </xf>
    <xf numFmtId="0" fontId="4" fillId="33" borderId="77" xfId="0" applyFont="1" applyFill="1" applyBorder="1" applyAlignment="1">
      <alignment horizontal="center" vertical="center"/>
    </xf>
    <xf numFmtId="0" fontId="4" fillId="33" borderId="78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9" fontId="4" fillId="34" borderId="77" xfId="42" applyFont="1" applyFill="1" applyBorder="1" applyAlignment="1">
      <alignment horizontal="center" vertical="center"/>
    </xf>
    <xf numFmtId="9" fontId="4" fillId="34" borderId="78" xfId="42" applyFont="1" applyFill="1" applyBorder="1" applyAlignment="1">
      <alignment horizontal="center" vertical="center"/>
    </xf>
    <xf numFmtId="9" fontId="4" fillId="34" borderId="80" xfId="42" applyFont="1" applyFill="1" applyBorder="1" applyAlignment="1">
      <alignment horizontal="center" vertical="center"/>
    </xf>
    <xf numFmtId="10" fontId="5" fillId="34" borderId="81" xfId="42" applyNumberFormat="1" applyFont="1" applyFill="1" applyBorder="1" applyAlignment="1">
      <alignment horizontal="center" vertical="center"/>
    </xf>
    <xf numFmtId="10" fontId="5" fillId="34" borderId="78" xfId="42" applyNumberFormat="1" applyFont="1" applyFill="1" applyBorder="1" applyAlignment="1">
      <alignment horizontal="center" vertical="center"/>
    </xf>
    <xf numFmtId="10" fontId="5" fillId="34" borderId="79" xfId="42" applyNumberFormat="1" applyFont="1" applyFill="1" applyBorder="1" applyAlignment="1">
      <alignment horizontal="center" vertical="center"/>
    </xf>
    <xf numFmtId="0" fontId="3" fillId="34" borderId="82" xfId="0" applyFont="1" applyFill="1" applyBorder="1" applyAlignment="1">
      <alignment horizontal="center" vertical="center"/>
    </xf>
    <xf numFmtId="0" fontId="3" fillId="34" borderId="83" xfId="0" applyFont="1" applyFill="1" applyBorder="1" applyAlignment="1">
      <alignment horizontal="center" vertical="center"/>
    </xf>
    <xf numFmtId="0" fontId="3" fillId="34" borderId="84" xfId="0" applyFont="1" applyFill="1" applyBorder="1" applyAlignment="1">
      <alignment horizontal="center" vertical="center"/>
    </xf>
    <xf numFmtId="0" fontId="3" fillId="34" borderId="85" xfId="0" applyFont="1" applyFill="1" applyBorder="1" applyAlignment="1">
      <alignment horizontal="center" vertical="center"/>
    </xf>
    <xf numFmtId="10" fontId="14" fillId="34" borderId="86" xfId="0" applyNumberFormat="1" applyFont="1" applyFill="1" applyBorder="1" applyAlignment="1">
      <alignment horizontal="center" vertical="center"/>
    </xf>
    <xf numFmtId="10" fontId="14" fillId="34" borderId="87" xfId="0" applyNumberFormat="1" applyFont="1" applyFill="1" applyBorder="1" applyAlignment="1">
      <alignment horizontal="center" vertical="center"/>
    </xf>
    <xf numFmtId="10" fontId="14" fillId="34" borderId="88" xfId="0" applyNumberFormat="1" applyFont="1" applyFill="1" applyBorder="1" applyAlignment="1">
      <alignment horizontal="center" vertical="center"/>
    </xf>
    <xf numFmtId="10" fontId="14" fillId="34" borderId="89" xfId="0" applyNumberFormat="1" applyFont="1" applyFill="1" applyBorder="1" applyAlignment="1">
      <alignment horizontal="center" vertical="center"/>
    </xf>
    <xf numFmtId="10" fontId="14" fillId="34" borderId="90" xfId="0" applyNumberFormat="1" applyFont="1" applyFill="1" applyBorder="1" applyAlignment="1">
      <alignment horizontal="center" vertical="center"/>
    </xf>
    <xf numFmtId="10" fontId="14" fillId="34" borderId="91" xfId="0" applyNumberFormat="1" applyFont="1" applyFill="1" applyBorder="1" applyAlignment="1">
      <alignment horizontal="center" vertical="center"/>
    </xf>
    <xf numFmtId="188" fontId="2" fillId="33" borderId="65" xfId="0" applyNumberFormat="1" applyFont="1" applyFill="1" applyBorder="1" applyAlignment="1">
      <alignment horizontal="right" vertical="center"/>
    </xf>
    <xf numFmtId="188" fontId="2" fillId="33" borderId="66" xfId="0" applyNumberFormat="1" applyFont="1" applyFill="1" applyBorder="1" applyAlignment="1">
      <alignment horizontal="right" vertical="center"/>
    </xf>
    <xf numFmtId="188" fontId="2" fillId="33" borderId="76" xfId="0" applyNumberFormat="1" applyFont="1" applyFill="1" applyBorder="1" applyAlignment="1">
      <alignment horizontal="right" vertical="center"/>
    </xf>
    <xf numFmtId="0" fontId="3" fillId="34" borderId="92" xfId="0" applyFont="1" applyFill="1" applyBorder="1" applyAlignment="1">
      <alignment horizontal="center" vertical="center"/>
    </xf>
    <xf numFmtId="0" fontId="3" fillId="34" borderId="93" xfId="0" applyFont="1" applyFill="1" applyBorder="1" applyAlignment="1">
      <alignment horizontal="center" vertical="center"/>
    </xf>
    <xf numFmtId="0" fontId="3" fillId="34" borderId="94" xfId="0" applyFont="1" applyFill="1" applyBorder="1" applyAlignment="1">
      <alignment horizontal="center" vertical="center"/>
    </xf>
    <xf numFmtId="0" fontId="3" fillId="34" borderId="95" xfId="0" applyFont="1" applyFill="1" applyBorder="1" applyAlignment="1">
      <alignment horizontal="center" vertical="center"/>
    </xf>
    <xf numFmtId="0" fontId="3" fillId="34" borderId="96" xfId="0" applyFont="1" applyFill="1" applyBorder="1" applyAlignment="1">
      <alignment horizontal="center" vertical="center"/>
    </xf>
    <xf numFmtId="0" fontId="3" fillId="34" borderId="97" xfId="0" applyFont="1" applyFill="1" applyBorder="1" applyAlignment="1">
      <alignment horizontal="center" vertical="center"/>
    </xf>
    <xf numFmtId="0" fontId="2" fillId="33" borderId="98" xfId="0" applyFont="1" applyFill="1" applyBorder="1" applyAlignment="1">
      <alignment horizontal="center" vertical="center"/>
    </xf>
    <xf numFmtId="0" fontId="2" fillId="33" borderId="99" xfId="0" applyFont="1" applyFill="1" applyBorder="1" applyAlignment="1">
      <alignment horizontal="left" vertical="center"/>
    </xf>
    <xf numFmtId="0" fontId="2" fillId="33" borderId="100" xfId="0" applyFont="1" applyFill="1" applyBorder="1" applyAlignment="1">
      <alignment horizontal="left" vertical="center"/>
    </xf>
    <xf numFmtId="0" fontId="2" fillId="33" borderId="101" xfId="0" applyFont="1" applyFill="1" applyBorder="1" applyAlignment="1">
      <alignment horizontal="left" vertical="center"/>
    </xf>
    <xf numFmtId="0" fontId="2" fillId="0" borderId="99" xfId="0" applyFont="1" applyFill="1" applyBorder="1" applyAlignment="1" applyProtection="1">
      <alignment horizontal="left" vertical="center"/>
      <protection locked="0"/>
    </xf>
    <xf numFmtId="0" fontId="2" fillId="0" borderId="100" xfId="0" applyFont="1" applyFill="1" applyBorder="1" applyAlignment="1" applyProtection="1">
      <alignment horizontal="left" vertical="center"/>
      <protection locked="0"/>
    </xf>
    <xf numFmtId="0" fontId="2" fillId="0" borderId="101" xfId="0" applyFont="1" applyFill="1" applyBorder="1" applyAlignment="1" applyProtection="1">
      <alignment horizontal="left" vertical="center"/>
      <protection locked="0"/>
    </xf>
    <xf numFmtId="10" fontId="14" fillId="34" borderId="102" xfId="0" applyNumberFormat="1" applyFont="1" applyFill="1" applyBorder="1" applyAlignment="1">
      <alignment horizontal="center" vertical="center"/>
    </xf>
    <xf numFmtId="10" fontId="14" fillId="34" borderId="103" xfId="0" applyNumberFormat="1" applyFont="1" applyFill="1" applyBorder="1" applyAlignment="1">
      <alignment horizontal="center" vertical="center"/>
    </xf>
    <xf numFmtId="10" fontId="14" fillId="34" borderId="104" xfId="0" applyNumberFormat="1" applyFont="1" applyFill="1" applyBorder="1" applyAlignment="1">
      <alignment horizontal="center" vertical="center"/>
    </xf>
    <xf numFmtId="10" fontId="14" fillId="34" borderId="105" xfId="0" applyNumberFormat="1" applyFont="1" applyFill="1" applyBorder="1" applyAlignment="1">
      <alignment horizontal="center" vertical="center"/>
    </xf>
    <xf numFmtId="187" fontId="14" fillId="34" borderId="68" xfId="42" applyNumberFormat="1" applyFont="1" applyFill="1" applyBorder="1" applyAlignment="1">
      <alignment horizontal="center" vertical="center"/>
    </xf>
    <xf numFmtId="187" fontId="14" fillId="34" borderId="23" xfId="42" applyNumberFormat="1" applyFont="1" applyFill="1" applyBorder="1" applyAlignment="1">
      <alignment horizontal="center" vertical="center"/>
    </xf>
    <xf numFmtId="187" fontId="14" fillId="34" borderId="62" xfId="42" applyNumberFormat="1" applyFont="1" applyFill="1" applyBorder="1" applyAlignment="1">
      <alignment horizontal="center" vertical="center"/>
    </xf>
    <xf numFmtId="187" fontId="14" fillId="34" borderId="106" xfId="42" applyNumberFormat="1" applyFont="1" applyFill="1" applyBorder="1" applyAlignment="1">
      <alignment horizontal="center" vertical="center"/>
    </xf>
    <xf numFmtId="187" fontId="14" fillId="34" borderId="66" xfId="42" applyNumberFormat="1" applyFont="1" applyFill="1" applyBorder="1" applyAlignment="1">
      <alignment horizontal="center" vertical="center"/>
    </xf>
    <xf numFmtId="187" fontId="14" fillId="34" borderId="107" xfId="42" applyNumberFormat="1" applyFont="1" applyFill="1" applyBorder="1" applyAlignment="1">
      <alignment horizontal="center" vertical="center"/>
    </xf>
    <xf numFmtId="10" fontId="14" fillId="34" borderId="108" xfId="0" applyNumberFormat="1" applyFont="1" applyFill="1" applyBorder="1" applyAlignment="1">
      <alignment horizontal="center" vertical="center"/>
    </xf>
    <xf numFmtId="10" fontId="14" fillId="34" borderId="109" xfId="0" applyNumberFormat="1" applyFont="1" applyFill="1" applyBorder="1" applyAlignment="1">
      <alignment horizontal="center" vertical="center"/>
    </xf>
    <xf numFmtId="0" fontId="3" fillId="33" borderId="110" xfId="0" applyFont="1" applyFill="1" applyBorder="1" applyAlignment="1">
      <alignment horizontal="center" vertical="center"/>
    </xf>
    <xf numFmtId="0" fontId="3" fillId="33" borderId="111" xfId="0" applyFont="1" applyFill="1" applyBorder="1" applyAlignment="1">
      <alignment horizontal="center" vertical="center"/>
    </xf>
    <xf numFmtId="0" fontId="3" fillId="34" borderId="112" xfId="0" applyFont="1" applyFill="1" applyBorder="1" applyAlignment="1">
      <alignment horizontal="center" vertical="center"/>
    </xf>
    <xf numFmtId="0" fontId="3" fillId="34" borderId="113" xfId="0" applyFont="1" applyFill="1" applyBorder="1" applyAlignment="1">
      <alignment horizontal="center" vertical="center"/>
    </xf>
    <xf numFmtId="0" fontId="3" fillId="34" borderId="114" xfId="0" applyFont="1" applyFill="1" applyBorder="1" applyAlignment="1">
      <alignment horizontal="center" vertical="center"/>
    </xf>
    <xf numFmtId="10" fontId="5" fillId="34" borderId="115" xfId="42" applyNumberFormat="1" applyFont="1" applyFill="1" applyBorder="1" applyAlignment="1">
      <alignment horizontal="center" vertical="center"/>
    </xf>
    <xf numFmtId="10" fontId="5" fillId="34" borderId="116" xfId="42" applyNumberFormat="1" applyFont="1" applyFill="1" applyBorder="1" applyAlignment="1">
      <alignment horizontal="center" vertical="center"/>
    </xf>
    <xf numFmtId="0" fontId="4" fillId="33" borderId="117" xfId="0" applyFont="1" applyFill="1" applyBorder="1" applyAlignment="1">
      <alignment horizontal="center" vertical="center"/>
    </xf>
    <xf numFmtId="0" fontId="2" fillId="33" borderId="115" xfId="0" applyFont="1" applyFill="1" applyBorder="1" applyAlignment="1">
      <alignment horizontal="center" vertical="center"/>
    </xf>
    <xf numFmtId="0" fontId="3" fillId="33" borderId="118" xfId="0" applyFont="1" applyFill="1" applyBorder="1" applyAlignment="1">
      <alignment horizontal="center" vertical="center"/>
    </xf>
    <xf numFmtId="0" fontId="3" fillId="33" borderId="119" xfId="0" applyFont="1" applyFill="1" applyBorder="1" applyAlignment="1">
      <alignment horizontal="center" vertical="center"/>
    </xf>
    <xf numFmtId="0" fontId="3" fillId="33" borderId="120" xfId="0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/>
    </xf>
    <xf numFmtId="0" fontId="3" fillId="33" borderId="121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left" vertical="center"/>
    </xf>
    <xf numFmtId="0" fontId="3" fillId="33" borderId="122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3" fillId="33" borderId="123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124" xfId="0" applyFont="1" applyFill="1" applyBorder="1" applyAlignment="1">
      <alignment horizontal="left" vertical="center"/>
    </xf>
    <xf numFmtId="0" fontId="3" fillId="33" borderId="37" xfId="0" applyFont="1" applyFill="1" applyBorder="1" applyAlignment="1">
      <alignment horizontal="left" vertical="center"/>
    </xf>
    <xf numFmtId="0" fontId="3" fillId="33" borderId="125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left" vertical="center"/>
    </xf>
    <xf numFmtId="10" fontId="14" fillId="34" borderId="126" xfId="0" applyNumberFormat="1" applyFont="1" applyFill="1" applyBorder="1" applyAlignment="1">
      <alignment horizontal="center" vertical="center"/>
    </xf>
    <xf numFmtId="10" fontId="14" fillId="34" borderId="127" xfId="0" applyNumberFormat="1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 wrapText="1"/>
    </xf>
    <xf numFmtId="0" fontId="2" fillId="33" borderId="128" xfId="0" applyFont="1" applyFill="1" applyBorder="1" applyAlignment="1">
      <alignment horizontal="center" vertical="center"/>
    </xf>
    <xf numFmtId="0" fontId="2" fillId="33" borderId="107" xfId="0" applyFont="1" applyFill="1" applyBorder="1" applyAlignment="1">
      <alignment horizontal="center" vertical="center"/>
    </xf>
    <xf numFmtId="177" fontId="2" fillId="33" borderId="129" xfId="0" applyNumberFormat="1" applyFont="1" applyFill="1" applyBorder="1" applyAlignment="1">
      <alignment horizontal="right" vertical="center"/>
    </xf>
    <xf numFmtId="0" fontId="0" fillId="33" borderId="130" xfId="0" applyFill="1" applyBorder="1" applyAlignment="1">
      <alignment vertical="center"/>
    </xf>
    <xf numFmtId="0" fontId="0" fillId="33" borderId="131" xfId="0" applyFill="1" applyBorder="1" applyAlignment="1">
      <alignment vertical="center"/>
    </xf>
    <xf numFmtId="177" fontId="2" fillId="33" borderId="129" xfId="0" applyNumberFormat="1" applyFont="1" applyFill="1" applyBorder="1" applyAlignment="1">
      <alignment vertical="center"/>
    </xf>
    <xf numFmtId="177" fontId="2" fillId="33" borderId="131" xfId="0" applyNumberFormat="1" applyFont="1" applyFill="1" applyBorder="1" applyAlignment="1">
      <alignment vertical="center"/>
    </xf>
    <xf numFmtId="0" fontId="3" fillId="33" borderId="65" xfId="0" applyFont="1" applyFill="1" applyBorder="1" applyAlignment="1">
      <alignment horizontal="center" vertical="center" wrapText="1"/>
    </xf>
    <xf numFmtId="176" fontId="3" fillId="33" borderId="129" xfId="0" applyNumberFormat="1" applyFont="1" applyFill="1" applyBorder="1" applyAlignment="1">
      <alignment horizontal="center" vertical="center" wrapText="1"/>
    </xf>
    <xf numFmtId="176" fontId="2" fillId="33" borderId="130" xfId="0" applyNumberFormat="1" applyFont="1" applyFill="1" applyBorder="1" applyAlignment="1">
      <alignment horizontal="center" vertical="center"/>
    </xf>
    <xf numFmtId="176" fontId="2" fillId="33" borderId="131" xfId="0" applyNumberFormat="1" applyFont="1" applyFill="1" applyBorder="1" applyAlignment="1">
      <alignment horizontal="center" vertical="center"/>
    </xf>
    <xf numFmtId="177" fontId="2" fillId="33" borderId="130" xfId="0" applyNumberFormat="1" applyFont="1" applyFill="1" applyBorder="1" applyAlignment="1">
      <alignment horizontal="right" vertical="center"/>
    </xf>
    <xf numFmtId="177" fontId="2" fillId="33" borderId="131" xfId="0" applyNumberFormat="1" applyFont="1" applyFill="1" applyBorder="1" applyAlignment="1">
      <alignment horizontal="right" vertical="center"/>
    </xf>
    <xf numFmtId="0" fontId="3" fillId="33" borderId="129" xfId="0" applyFont="1" applyFill="1" applyBorder="1" applyAlignment="1">
      <alignment horizontal="center" vertical="center" wrapText="1"/>
    </xf>
    <xf numFmtId="0" fontId="3" fillId="33" borderId="130" xfId="0" applyFont="1" applyFill="1" applyBorder="1" applyAlignment="1">
      <alignment horizontal="center" vertical="center" wrapText="1"/>
    </xf>
    <xf numFmtId="177" fontId="2" fillId="36" borderId="129" xfId="0" applyNumberFormat="1" applyFont="1" applyFill="1" applyBorder="1" applyAlignment="1" applyProtection="1">
      <alignment horizontal="right" vertical="center" wrapText="1"/>
      <protection locked="0"/>
    </xf>
    <xf numFmtId="177" fontId="2" fillId="36" borderId="130" xfId="0" applyNumberFormat="1" applyFont="1" applyFill="1" applyBorder="1" applyAlignment="1" applyProtection="1">
      <alignment horizontal="right" vertical="center" wrapText="1"/>
      <protection locked="0"/>
    </xf>
    <xf numFmtId="177" fontId="2" fillId="36" borderId="131" xfId="0" applyNumberFormat="1" applyFont="1" applyFill="1" applyBorder="1" applyAlignment="1" applyProtection="1">
      <alignment horizontal="right" vertical="center" wrapText="1"/>
      <protection locked="0"/>
    </xf>
    <xf numFmtId="176" fontId="3" fillId="33" borderId="130" xfId="0" applyNumberFormat="1" applyFont="1" applyFill="1" applyBorder="1" applyAlignment="1">
      <alignment horizontal="center" vertical="center" wrapText="1"/>
    </xf>
    <xf numFmtId="176" fontId="3" fillId="33" borderId="131" xfId="0" applyNumberFormat="1" applyFont="1" applyFill="1" applyBorder="1" applyAlignment="1">
      <alignment horizontal="center" vertical="center" wrapText="1"/>
    </xf>
    <xf numFmtId="177" fontId="2" fillId="0" borderId="129" xfId="0" applyNumberFormat="1" applyFont="1" applyFill="1" applyBorder="1" applyAlignment="1" applyProtection="1">
      <alignment horizontal="right" vertical="center"/>
      <protection locked="0"/>
    </xf>
    <xf numFmtId="177" fontId="2" fillId="0" borderId="130" xfId="0" applyNumberFormat="1" applyFont="1" applyFill="1" applyBorder="1" applyAlignment="1" applyProtection="1">
      <alignment horizontal="right" vertical="center"/>
      <protection locked="0"/>
    </xf>
    <xf numFmtId="177" fontId="2" fillId="0" borderId="131" xfId="0" applyNumberFormat="1" applyFont="1" applyFill="1" applyBorder="1" applyAlignment="1" applyProtection="1">
      <alignment horizontal="right" vertical="center"/>
      <protection locked="0"/>
    </xf>
    <xf numFmtId="187" fontId="5" fillId="34" borderId="81" xfId="42" applyNumberFormat="1" applyFont="1" applyFill="1" applyBorder="1" applyAlignment="1">
      <alignment horizontal="center" vertical="center"/>
    </xf>
    <xf numFmtId="187" fontId="5" fillId="34" borderId="78" xfId="42" applyNumberFormat="1" applyFont="1" applyFill="1" applyBorder="1" applyAlignment="1">
      <alignment horizontal="center" vertical="center"/>
    </xf>
    <xf numFmtId="187" fontId="5" fillId="34" borderId="79" xfId="42" applyNumberFormat="1" applyFont="1" applyFill="1" applyBorder="1" applyAlignment="1">
      <alignment horizontal="center" vertical="center"/>
    </xf>
    <xf numFmtId="0" fontId="2" fillId="35" borderId="98" xfId="0" applyFont="1" applyFill="1" applyBorder="1" applyAlignment="1" applyProtection="1">
      <alignment horizontal="center" vertical="center"/>
      <protection/>
    </xf>
    <xf numFmtId="0" fontId="3" fillId="33" borderId="132" xfId="0" applyFont="1" applyFill="1" applyBorder="1" applyAlignment="1">
      <alignment horizontal="center" vertical="center"/>
    </xf>
    <xf numFmtId="0" fontId="3" fillId="33" borderId="133" xfId="0" applyFont="1" applyFill="1" applyBorder="1" applyAlignment="1">
      <alignment horizontal="center" vertical="center"/>
    </xf>
    <xf numFmtId="0" fontId="3" fillId="33" borderId="134" xfId="0" applyFont="1" applyFill="1" applyBorder="1" applyAlignment="1">
      <alignment horizontal="center" vertical="center"/>
    </xf>
    <xf numFmtId="186" fontId="2" fillId="33" borderId="135" xfId="0" applyNumberFormat="1" applyFont="1" applyFill="1" applyBorder="1" applyAlignment="1">
      <alignment horizontal="center" vertical="center"/>
    </xf>
    <xf numFmtId="185" fontId="2" fillId="33" borderId="98" xfId="0" applyNumberFormat="1" applyFont="1" applyFill="1" applyBorder="1" applyAlignment="1">
      <alignment horizontal="center" vertical="center"/>
    </xf>
    <xf numFmtId="185" fontId="13" fillId="33" borderId="76" xfId="0" applyNumberFormat="1" applyFont="1" applyFill="1" applyBorder="1" applyAlignment="1">
      <alignment horizontal="center" vertical="center"/>
    </xf>
    <xf numFmtId="0" fontId="3" fillId="34" borderId="136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left" vertical="center"/>
    </xf>
    <xf numFmtId="0" fontId="13" fillId="33" borderId="34" xfId="0" applyFont="1" applyFill="1" applyBorder="1" applyAlignment="1">
      <alignment horizontal="left" vertical="center"/>
    </xf>
    <xf numFmtId="0" fontId="13" fillId="33" borderId="35" xfId="0" applyFont="1" applyFill="1" applyBorder="1" applyAlignment="1">
      <alignment horizontal="left" vertical="center"/>
    </xf>
    <xf numFmtId="0" fontId="13" fillId="33" borderId="36" xfId="0" applyFont="1" applyFill="1" applyBorder="1" applyAlignment="1">
      <alignment horizontal="left" vertical="center"/>
    </xf>
    <xf numFmtId="0" fontId="3" fillId="33" borderId="137" xfId="0" applyFont="1" applyFill="1" applyBorder="1" applyAlignment="1">
      <alignment horizontal="center" vertical="center"/>
    </xf>
    <xf numFmtId="0" fontId="3" fillId="33" borderId="138" xfId="0" applyFont="1" applyFill="1" applyBorder="1" applyAlignment="1">
      <alignment horizontal="center" vertical="center"/>
    </xf>
    <xf numFmtId="0" fontId="15" fillId="34" borderId="139" xfId="0" applyFont="1" applyFill="1" applyBorder="1" applyAlignment="1">
      <alignment horizontal="center" vertical="center"/>
    </xf>
    <xf numFmtId="0" fontId="15" fillId="34" borderId="79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left" vertical="center"/>
    </xf>
    <xf numFmtId="0" fontId="13" fillId="33" borderId="38" xfId="0" applyFont="1" applyFill="1" applyBorder="1" applyAlignment="1">
      <alignment horizontal="left" vertical="center"/>
    </xf>
    <xf numFmtId="9" fontId="13" fillId="33" borderId="35" xfId="0" applyNumberFormat="1" applyFont="1" applyFill="1" applyBorder="1" applyAlignment="1">
      <alignment horizontal="left" vertical="center"/>
    </xf>
    <xf numFmtId="0" fontId="13" fillId="33" borderId="34" xfId="0" applyFont="1" applyFill="1" applyBorder="1" applyAlignment="1">
      <alignment horizontal="center" vertical="center"/>
    </xf>
    <xf numFmtId="0" fontId="13" fillId="33" borderId="140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141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13" fillId="33" borderId="142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13" fillId="33" borderId="143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144" xfId="0" applyFont="1" applyFill="1" applyBorder="1" applyAlignment="1">
      <alignment horizontal="center" vertical="center"/>
    </xf>
    <xf numFmtId="0" fontId="13" fillId="33" borderId="145" xfId="0" applyFont="1" applyFill="1" applyBorder="1" applyAlignment="1">
      <alignment horizontal="left" vertical="center"/>
    </xf>
    <xf numFmtId="0" fontId="13" fillId="33" borderId="146" xfId="0" applyFont="1" applyFill="1" applyBorder="1" applyAlignment="1">
      <alignment horizontal="left" vertical="center"/>
    </xf>
    <xf numFmtId="0" fontId="13" fillId="33" borderId="147" xfId="0" applyFont="1" applyFill="1" applyBorder="1" applyAlignment="1">
      <alignment horizontal="left" vertical="center"/>
    </xf>
    <xf numFmtId="0" fontId="13" fillId="33" borderId="33" xfId="0" applyFont="1" applyFill="1" applyBorder="1" applyAlignment="1">
      <alignment horizontal="center" vertical="center"/>
    </xf>
    <xf numFmtId="0" fontId="13" fillId="33" borderId="148" xfId="0" applyFont="1" applyFill="1" applyBorder="1" applyAlignment="1">
      <alignment horizontal="center" vertical="center"/>
    </xf>
    <xf numFmtId="185" fontId="3" fillId="33" borderId="149" xfId="0" applyNumberFormat="1" applyFont="1" applyFill="1" applyBorder="1" applyAlignment="1">
      <alignment horizontal="center" vertical="center"/>
    </xf>
    <xf numFmtId="185" fontId="3" fillId="33" borderId="135" xfId="0" applyNumberFormat="1" applyFont="1" applyFill="1" applyBorder="1" applyAlignment="1">
      <alignment horizontal="center" vertical="center"/>
    </xf>
    <xf numFmtId="185" fontId="2" fillId="33" borderId="150" xfId="0" applyNumberFormat="1" applyFont="1" applyFill="1" applyBorder="1" applyAlignment="1">
      <alignment horizontal="center" vertical="center"/>
    </xf>
    <xf numFmtId="185" fontId="2" fillId="33" borderId="75" xfId="0" applyNumberFormat="1" applyFont="1" applyFill="1" applyBorder="1" applyAlignment="1">
      <alignment horizontal="center" vertical="center"/>
    </xf>
    <xf numFmtId="185" fontId="2" fillId="33" borderId="76" xfId="0" applyNumberFormat="1" applyFont="1" applyFill="1" applyBorder="1" applyAlignment="1">
      <alignment horizontal="center" vertical="center"/>
    </xf>
    <xf numFmtId="185" fontId="13" fillId="35" borderId="76" xfId="0" applyNumberFormat="1" applyFont="1" applyFill="1" applyBorder="1" applyAlignment="1">
      <alignment horizontal="center" vertical="center"/>
    </xf>
    <xf numFmtId="185" fontId="13" fillId="35" borderId="151" xfId="0" applyNumberFormat="1" applyFont="1" applyFill="1" applyBorder="1" applyAlignment="1">
      <alignment horizontal="center" vertical="center"/>
    </xf>
    <xf numFmtId="186" fontId="2" fillId="35" borderId="135" xfId="0" applyNumberFormat="1" applyFont="1" applyFill="1" applyBorder="1" applyAlignment="1">
      <alignment horizontal="center" vertical="center"/>
    </xf>
    <xf numFmtId="186" fontId="2" fillId="35" borderId="152" xfId="0" applyNumberFormat="1" applyFont="1" applyFill="1" applyBorder="1" applyAlignment="1">
      <alignment horizontal="center" vertical="center"/>
    </xf>
    <xf numFmtId="185" fontId="2" fillId="35" borderId="98" xfId="0" applyNumberFormat="1" applyFont="1" applyFill="1" applyBorder="1" applyAlignment="1">
      <alignment horizontal="center" vertical="center"/>
    </xf>
    <xf numFmtId="185" fontId="2" fillId="35" borderId="153" xfId="0" applyNumberFormat="1" applyFont="1" applyFill="1" applyBorder="1" applyAlignment="1">
      <alignment horizontal="center" vertical="center"/>
    </xf>
    <xf numFmtId="0" fontId="2" fillId="35" borderId="154" xfId="0" applyFont="1" applyFill="1" applyBorder="1" applyAlignment="1">
      <alignment horizontal="center" vertical="center"/>
    </xf>
    <xf numFmtId="0" fontId="2" fillId="35" borderId="130" xfId="0" applyFont="1" applyFill="1" applyBorder="1" applyAlignment="1">
      <alignment horizontal="center" vertical="center"/>
    </xf>
    <xf numFmtId="0" fontId="2" fillId="35" borderId="155" xfId="0" applyFont="1" applyFill="1" applyBorder="1" applyAlignment="1">
      <alignment horizontal="center" vertical="center"/>
    </xf>
    <xf numFmtId="184" fontId="12" fillId="34" borderId="156" xfId="0" applyNumberFormat="1" applyFont="1" applyFill="1" applyBorder="1" applyAlignment="1">
      <alignment horizontal="center" vertical="center"/>
    </xf>
    <xf numFmtId="184" fontId="12" fillId="34" borderId="100" xfId="0" applyNumberFormat="1" applyFont="1" applyFill="1" applyBorder="1" applyAlignment="1">
      <alignment horizontal="center" vertical="center"/>
    </xf>
    <xf numFmtId="184" fontId="12" fillId="34" borderId="157" xfId="0" applyNumberFormat="1" applyFont="1" applyFill="1" applyBorder="1" applyAlignment="1">
      <alignment horizontal="center" vertical="center"/>
    </xf>
    <xf numFmtId="184" fontId="12" fillId="34" borderId="158" xfId="0" applyNumberFormat="1" applyFont="1" applyFill="1" applyBorder="1" applyAlignment="1">
      <alignment horizontal="center" vertical="center"/>
    </xf>
    <xf numFmtId="184" fontId="12" fillId="34" borderId="159" xfId="0" applyNumberFormat="1" applyFont="1" applyFill="1" applyBorder="1" applyAlignment="1">
      <alignment horizontal="center" vertical="center"/>
    </xf>
    <xf numFmtId="184" fontId="12" fillId="34" borderId="160" xfId="0" applyNumberFormat="1" applyFont="1" applyFill="1" applyBorder="1" applyAlignment="1">
      <alignment horizontal="center" vertical="center"/>
    </xf>
    <xf numFmtId="0" fontId="3" fillId="33" borderId="161" xfId="0" applyFont="1" applyFill="1" applyBorder="1" applyAlignment="1">
      <alignment horizontal="center" vertical="center"/>
    </xf>
    <xf numFmtId="0" fontId="3" fillId="33" borderId="162" xfId="0" applyFont="1" applyFill="1" applyBorder="1" applyAlignment="1">
      <alignment horizontal="center" vertical="center"/>
    </xf>
    <xf numFmtId="0" fontId="3" fillId="33" borderId="16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4" fillId="34" borderId="115" xfId="0" applyNumberFormat="1" applyFont="1" applyFill="1" applyBorder="1" applyAlignment="1">
      <alignment horizontal="center" vertical="center"/>
    </xf>
    <xf numFmtId="10" fontId="4" fillId="34" borderId="116" xfId="0" applyNumberFormat="1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6" xfId="0" applyFont="1" applyFill="1" applyBorder="1" applyAlignment="1">
      <alignment horizontal="center" vertical="center"/>
    </xf>
    <xf numFmtId="0" fontId="3" fillId="33" borderId="164" xfId="0" applyFont="1" applyFill="1" applyBorder="1" applyAlignment="1">
      <alignment horizontal="center" vertical="center"/>
    </xf>
    <xf numFmtId="0" fontId="3" fillId="33" borderId="165" xfId="0" applyFont="1" applyFill="1" applyBorder="1" applyAlignment="1">
      <alignment horizontal="center" vertical="center"/>
    </xf>
    <xf numFmtId="0" fontId="3" fillId="33" borderId="166" xfId="0" applyFont="1" applyFill="1" applyBorder="1" applyAlignment="1">
      <alignment horizontal="center" vertical="center"/>
    </xf>
    <xf numFmtId="0" fontId="2" fillId="33" borderId="167" xfId="0" applyFont="1" applyFill="1" applyBorder="1" applyAlignment="1">
      <alignment horizontal="center" vertical="center" textRotation="255"/>
    </xf>
    <xf numFmtId="0" fontId="2" fillId="33" borderId="168" xfId="0" applyFont="1" applyFill="1" applyBorder="1" applyAlignment="1">
      <alignment horizontal="center" vertical="center" textRotation="255"/>
    </xf>
    <xf numFmtId="0" fontId="2" fillId="33" borderId="169" xfId="0" applyFont="1" applyFill="1" applyBorder="1" applyAlignment="1">
      <alignment horizontal="center" vertical="center" textRotation="255"/>
    </xf>
    <xf numFmtId="0" fontId="0" fillId="35" borderId="170" xfId="0" applyFill="1" applyBorder="1" applyAlignment="1">
      <alignment horizontal="center" vertical="center"/>
    </xf>
    <xf numFmtId="0" fontId="3" fillId="33" borderId="99" xfId="0" applyFont="1" applyFill="1" applyBorder="1" applyAlignment="1">
      <alignment horizontal="center" vertical="center"/>
    </xf>
    <xf numFmtId="0" fontId="3" fillId="33" borderId="100" xfId="0" applyFont="1" applyFill="1" applyBorder="1" applyAlignment="1">
      <alignment horizontal="center" vertical="center"/>
    </xf>
    <xf numFmtId="0" fontId="3" fillId="33" borderId="101" xfId="0" applyFont="1" applyFill="1" applyBorder="1" applyAlignment="1">
      <alignment horizontal="center" vertical="center"/>
    </xf>
    <xf numFmtId="0" fontId="4" fillId="34" borderId="117" xfId="0" applyFont="1" applyFill="1" applyBorder="1" applyAlignment="1">
      <alignment horizontal="center" vertical="center"/>
    </xf>
    <xf numFmtId="0" fontId="4" fillId="34" borderId="80" xfId="0" applyFont="1" applyFill="1" applyBorder="1" applyAlignment="1">
      <alignment horizontal="center" vertical="center"/>
    </xf>
    <xf numFmtId="0" fontId="4" fillId="34" borderId="115" xfId="0" applyFont="1" applyFill="1" applyBorder="1" applyAlignment="1">
      <alignment horizontal="center" vertical="center"/>
    </xf>
    <xf numFmtId="187" fontId="4" fillId="34" borderId="81" xfId="0" applyNumberFormat="1" applyFont="1" applyFill="1" applyBorder="1" applyAlignment="1">
      <alignment horizontal="center" vertical="center"/>
    </xf>
    <xf numFmtId="187" fontId="4" fillId="34" borderId="79" xfId="0" applyNumberFormat="1" applyFont="1" applyFill="1" applyBorder="1" applyAlignment="1">
      <alignment horizontal="center" vertical="center"/>
    </xf>
    <xf numFmtId="0" fontId="8" fillId="33" borderId="171" xfId="0" applyFont="1" applyFill="1" applyBorder="1" applyAlignment="1">
      <alignment horizontal="center" vertical="center"/>
    </xf>
    <xf numFmtId="0" fontId="8" fillId="33" borderId="172" xfId="0" applyFont="1" applyFill="1" applyBorder="1" applyAlignment="1">
      <alignment horizontal="center" vertical="center"/>
    </xf>
    <xf numFmtId="0" fontId="3" fillId="33" borderId="98" xfId="0" applyFont="1" applyFill="1" applyBorder="1" applyAlignment="1">
      <alignment horizontal="center" vertical="center"/>
    </xf>
    <xf numFmtId="0" fontId="3" fillId="33" borderId="135" xfId="0" applyFont="1" applyFill="1" applyBorder="1" applyAlignment="1">
      <alignment horizontal="center" vertical="center"/>
    </xf>
    <xf numFmtId="0" fontId="3" fillId="33" borderId="173" xfId="0" applyFont="1" applyFill="1" applyBorder="1" applyAlignment="1">
      <alignment horizontal="center" vertical="center"/>
    </xf>
    <xf numFmtId="0" fontId="3" fillId="33" borderId="174" xfId="0" applyFont="1" applyFill="1" applyBorder="1" applyAlignment="1">
      <alignment horizontal="center" vertical="center"/>
    </xf>
    <xf numFmtId="0" fontId="12" fillId="33" borderId="167" xfId="0" applyFont="1" applyFill="1" applyBorder="1" applyAlignment="1">
      <alignment horizontal="center" vertical="center"/>
    </xf>
    <xf numFmtId="0" fontId="12" fillId="33" borderId="175" xfId="0" applyFont="1" applyFill="1" applyBorder="1" applyAlignment="1">
      <alignment horizontal="center" vertical="center"/>
    </xf>
    <xf numFmtId="0" fontId="12" fillId="33" borderId="69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10" fillId="35" borderId="0" xfId="0" applyFont="1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9.125" style="0" customWidth="1"/>
    <col min="4" max="4" width="2.125" style="0" customWidth="1"/>
    <col min="5" max="5" width="9.125" style="0" customWidth="1"/>
    <col min="6" max="6" width="2.125" style="0" customWidth="1"/>
    <col min="7" max="7" width="9.125" style="0" customWidth="1"/>
    <col min="8" max="8" width="2.125" style="0" customWidth="1"/>
    <col min="9" max="9" width="9.125" style="0" customWidth="1"/>
    <col min="10" max="10" width="2.125" style="0" customWidth="1"/>
    <col min="11" max="11" width="9.125" style="0" customWidth="1"/>
    <col min="12" max="12" width="2.125" style="0" customWidth="1"/>
    <col min="13" max="13" width="9.125" style="0" customWidth="1"/>
    <col min="14" max="14" width="2.125" style="0" customWidth="1"/>
    <col min="15" max="15" width="9.125" style="0" customWidth="1"/>
    <col min="16" max="16" width="2.125" style="0" customWidth="1"/>
    <col min="17" max="17" width="9.125" style="0" customWidth="1"/>
    <col min="18" max="18" width="2.25390625" style="0" customWidth="1"/>
  </cols>
  <sheetData>
    <row r="1" spans="1:18" ht="14.25">
      <c r="A1" s="3"/>
      <c r="B1" s="307" t="s">
        <v>144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"/>
    </row>
    <row r="2" spans="1:18" ht="6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</row>
    <row r="3" spans="1:18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5"/>
      <c r="O3" s="5"/>
      <c r="P3" s="5"/>
      <c r="Q3" s="5"/>
      <c r="R3" s="3"/>
    </row>
    <row r="4" spans="1:18" ht="13.5" customHeight="1">
      <c r="A4" s="3"/>
      <c r="B4" s="149" t="s">
        <v>0</v>
      </c>
      <c r="C4" s="149"/>
      <c r="D4" s="153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  <c r="R4" s="3"/>
    </row>
    <row r="5" spans="1:18" ht="13.5" customHeight="1">
      <c r="A5" s="3"/>
      <c r="B5" s="149" t="s">
        <v>1</v>
      </c>
      <c r="C5" s="149"/>
      <c r="D5" s="149" t="s">
        <v>3</v>
      </c>
      <c r="E5" s="149"/>
      <c r="F5" s="153"/>
      <c r="G5" s="154"/>
      <c r="H5" s="155"/>
      <c r="I5" s="153"/>
      <c r="J5" s="154"/>
      <c r="K5" s="154"/>
      <c r="L5" s="154"/>
      <c r="M5" s="154"/>
      <c r="N5" s="154"/>
      <c r="O5" s="154"/>
      <c r="P5" s="154"/>
      <c r="Q5" s="155"/>
      <c r="R5" s="3"/>
    </row>
    <row r="6" spans="1:18" ht="13.5" customHeight="1">
      <c r="A6" s="3"/>
      <c r="B6" s="149" t="s">
        <v>2</v>
      </c>
      <c r="C6" s="149"/>
      <c r="D6" s="150" t="s">
        <v>5</v>
      </c>
      <c r="E6" s="151"/>
      <c r="F6" s="151"/>
      <c r="G6" s="151"/>
      <c r="H6" s="151"/>
      <c r="I6" s="152"/>
      <c r="J6" s="220" t="s">
        <v>133</v>
      </c>
      <c r="K6" s="220"/>
      <c r="L6" s="153"/>
      <c r="M6" s="154"/>
      <c r="N6" s="154"/>
      <c r="O6" s="154"/>
      <c r="P6" s="154"/>
      <c r="Q6" s="155"/>
      <c r="R6" s="3"/>
    </row>
    <row r="7" spans="1:18" ht="5.25" customHeight="1" thickBot="1">
      <c r="A7" s="3"/>
      <c r="B7" s="37"/>
      <c r="C7" s="37"/>
      <c r="D7" s="48"/>
      <c r="E7" s="48"/>
      <c r="F7" s="48"/>
      <c r="G7" s="48"/>
      <c r="H7" s="48"/>
      <c r="I7" s="49"/>
      <c r="J7" s="50"/>
      <c r="K7" s="50"/>
      <c r="L7" s="49"/>
      <c r="M7" s="49"/>
      <c r="N7" s="49"/>
      <c r="O7" s="49"/>
      <c r="P7" s="49"/>
      <c r="Q7" s="49"/>
      <c r="R7" s="3"/>
    </row>
    <row r="8" spans="1:18" ht="13.5" customHeight="1">
      <c r="A8" s="3"/>
      <c r="B8" s="257" t="s">
        <v>120</v>
      </c>
      <c r="C8" s="258"/>
      <c r="D8" s="258"/>
      <c r="E8" s="226" t="s">
        <v>123</v>
      </c>
      <c r="F8" s="226"/>
      <c r="G8" s="226" t="s">
        <v>124</v>
      </c>
      <c r="H8" s="226"/>
      <c r="I8" s="259" t="s">
        <v>125</v>
      </c>
      <c r="J8" s="259"/>
      <c r="K8" s="259" t="s">
        <v>126</v>
      </c>
      <c r="L8" s="260"/>
      <c r="M8" s="49"/>
      <c r="N8" s="265" t="s">
        <v>131</v>
      </c>
      <c r="O8" s="266"/>
      <c r="P8" s="266"/>
      <c r="Q8" s="267"/>
      <c r="R8" s="3"/>
    </row>
    <row r="9" spans="1:18" ht="13.5" customHeight="1">
      <c r="A9" s="3"/>
      <c r="B9" s="256" t="s">
        <v>121</v>
      </c>
      <c r="C9" s="225"/>
      <c r="D9" s="225"/>
      <c r="E9" s="225" t="s">
        <v>127</v>
      </c>
      <c r="F9" s="225"/>
      <c r="G9" s="225" t="s">
        <v>128</v>
      </c>
      <c r="H9" s="225"/>
      <c r="I9" s="263" t="s">
        <v>129</v>
      </c>
      <c r="J9" s="263"/>
      <c r="K9" s="263" t="s">
        <v>130</v>
      </c>
      <c r="L9" s="264"/>
      <c r="M9" s="49"/>
      <c r="N9" s="268">
        <f>IF(N37&gt;=80,1.3,IF(N37&gt;=61,1.2,IF(N37&gt;=40,1.1,1)))</f>
        <v>1</v>
      </c>
      <c r="O9" s="269"/>
      <c r="P9" s="269"/>
      <c r="Q9" s="270"/>
      <c r="R9" s="3"/>
    </row>
    <row r="10" spans="1:18" ht="13.5" customHeight="1" thickBot="1">
      <c r="A10" s="3"/>
      <c r="B10" s="254" t="s">
        <v>122</v>
      </c>
      <c r="C10" s="255"/>
      <c r="D10" s="255"/>
      <c r="E10" s="224">
        <v>1.3</v>
      </c>
      <c r="F10" s="224"/>
      <c r="G10" s="224">
        <v>1.2</v>
      </c>
      <c r="H10" s="224"/>
      <c r="I10" s="261">
        <v>1.1</v>
      </c>
      <c r="J10" s="261"/>
      <c r="K10" s="261">
        <v>1</v>
      </c>
      <c r="L10" s="262"/>
      <c r="M10" s="49"/>
      <c r="N10" s="271"/>
      <c r="O10" s="272"/>
      <c r="P10" s="272"/>
      <c r="Q10" s="273"/>
      <c r="R10" s="3"/>
    </row>
    <row r="11" spans="1:18" ht="5.25" customHeight="1" thickBot="1">
      <c r="A11" s="3"/>
      <c r="B11" s="3"/>
      <c r="C11" s="37"/>
      <c r="D11" s="38"/>
      <c r="E11" s="38"/>
      <c r="F11" s="38"/>
      <c r="G11" s="38"/>
      <c r="H11" s="38"/>
      <c r="I11" s="39"/>
      <c r="J11" s="39"/>
      <c r="K11" s="37"/>
      <c r="L11" s="38"/>
      <c r="M11" s="38"/>
      <c r="N11" s="38"/>
      <c r="O11" s="38"/>
      <c r="P11" s="38"/>
      <c r="Q11" s="39"/>
      <c r="R11" s="3"/>
    </row>
    <row r="12" spans="1:18" s="35" customFormat="1" ht="12" customHeight="1" thickBot="1">
      <c r="A12" s="6"/>
      <c r="B12" s="222" t="s">
        <v>45</v>
      </c>
      <c r="C12" s="221"/>
      <c r="D12" s="221"/>
      <c r="E12" s="221"/>
      <c r="F12" s="221" t="s">
        <v>75</v>
      </c>
      <c r="G12" s="221"/>
      <c r="H12" s="221"/>
      <c r="I12" s="221"/>
      <c r="J12" s="221" t="s">
        <v>76</v>
      </c>
      <c r="K12" s="223"/>
      <c r="L12" s="177" t="s">
        <v>77</v>
      </c>
      <c r="M12" s="178"/>
      <c r="N12" s="168" t="s">
        <v>78</v>
      </c>
      <c r="O12" s="169"/>
      <c r="P12" s="46"/>
      <c r="Q12" s="47"/>
      <c r="R12" s="6"/>
    </row>
    <row r="13" spans="1:18" s="35" customFormat="1" ht="10.5" customHeight="1" thickTop="1">
      <c r="A13" s="6"/>
      <c r="B13" s="179" t="s">
        <v>46</v>
      </c>
      <c r="C13" s="180"/>
      <c r="D13" s="180"/>
      <c r="E13" s="180"/>
      <c r="F13" s="40" t="s">
        <v>47</v>
      </c>
      <c r="G13" s="228" t="s">
        <v>55</v>
      </c>
      <c r="H13" s="228"/>
      <c r="I13" s="228"/>
      <c r="J13" s="252">
        <v>25</v>
      </c>
      <c r="K13" s="253"/>
      <c r="L13" s="191">
        <f>M39</f>
        <v>0</v>
      </c>
      <c r="M13" s="192"/>
      <c r="N13" s="172" t="str">
        <f>IF(L13&gt;=0.7,"A",IF(L13&gt;=0.6,"B",IF(L13&gt;=0.5,"C","D")))</f>
        <v>D</v>
      </c>
      <c r="O13" s="143">
        <f>IF(L13&gt;=0.7,25,IF(L13&gt;=0.6,20,IF(L13&gt;=0.5,15,0)))</f>
        <v>0</v>
      </c>
      <c r="P13" s="46"/>
      <c r="Q13" s="47"/>
      <c r="R13" s="6"/>
    </row>
    <row r="14" spans="1:18" s="35" customFormat="1" ht="10.5" customHeight="1">
      <c r="A14" s="6"/>
      <c r="B14" s="181"/>
      <c r="C14" s="182"/>
      <c r="D14" s="182"/>
      <c r="E14" s="182"/>
      <c r="F14" s="41" t="s">
        <v>79</v>
      </c>
      <c r="G14" s="229" t="s">
        <v>56</v>
      </c>
      <c r="H14" s="229"/>
      <c r="I14" s="229"/>
      <c r="J14" s="239">
        <v>20</v>
      </c>
      <c r="K14" s="240"/>
      <c r="L14" s="136"/>
      <c r="M14" s="137"/>
      <c r="N14" s="145"/>
      <c r="O14" s="132"/>
      <c r="P14" s="46"/>
      <c r="Q14" s="47"/>
      <c r="R14" s="6"/>
    </row>
    <row r="15" spans="1:18" s="35" customFormat="1" ht="10.5" customHeight="1">
      <c r="A15" s="6"/>
      <c r="B15" s="181"/>
      <c r="C15" s="182"/>
      <c r="D15" s="182"/>
      <c r="E15" s="182"/>
      <c r="F15" s="41" t="s">
        <v>80</v>
      </c>
      <c r="G15" s="229" t="s">
        <v>57</v>
      </c>
      <c r="H15" s="229"/>
      <c r="I15" s="229"/>
      <c r="J15" s="239">
        <v>15</v>
      </c>
      <c r="K15" s="240"/>
      <c r="L15" s="136"/>
      <c r="M15" s="137"/>
      <c r="N15" s="145"/>
      <c r="O15" s="132"/>
      <c r="P15" s="46"/>
      <c r="Q15" s="47"/>
      <c r="R15" s="6"/>
    </row>
    <row r="16" spans="1:18" s="35" customFormat="1" ht="10.5" customHeight="1">
      <c r="A16" s="6"/>
      <c r="B16" s="183"/>
      <c r="C16" s="184"/>
      <c r="D16" s="184"/>
      <c r="E16" s="184"/>
      <c r="F16" s="42" t="s">
        <v>81</v>
      </c>
      <c r="G16" s="230" t="s">
        <v>58</v>
      </c>
      <c r="H16" s="230"/>
      <c r="I16" s="230"/>
      <c r="J16" s="245">
        <v>0</v>
      </c>
      <c r="K16" s="246"/>
      <c r="L16" s="166"/>
      <c r="M16" s="167"/>
      <c r="N16" s="171"/>
      <c r="O16" s="133"/>
      <c r="P16" s="46"/>
      <c r="Q16" s="47"/>
      <c r="R16" s="6"/>
    </row>
    <row r="17" spans="1:18" s="35" customFormat="1" ht="10.5" customHeight="1">
      <c r="A17" s="6"/>
      <c r="B17" s="185" t="s">
        <v>51</v>
      </c>
      <c r="C17" s="186"/>
      <c r="D17" s="186"/>
      <c r="E17" s="186"/>
      <c r="F17" s="43" t="s">
        <v>82</v>
      </c>
      <c r="G17" s="231" t="s">
        <v>59</v>
      </c>
      <c r="H17" s="231"/>
      <c r="I17" s="231"/>
      <c r="J17" s="247">
        <v>15</v>
      </c>
      <c r="K17" s="248"/>
      <c r="L17" s="134">
        <f>N47</f>
        <v>0</v>
      </c>
      <c r="M17" s="135"/>
      <c r="N17" s="144" t="str">
        <f>IF(L17&gt;=0.5,"A",IF(L17&gt;=0.4,"B",IF(L17&gt;=0.3,"C","D")))</f>
        <v>D</v>
      </c>
      <c r="O17" s="147">
        <f>IF(L17&gt;=0.5,15,IF(L17&gt;=0.4,10,IF(L17&gt;=0.3,5,0)))</f>
        <v>0</v>
      </c>
      <c r="P17" s="46"/>
      <c r="Q17" s="47"/>
      <c r="R17" s="6"/>
    </row>
    <row r="18" spans="1:18" s="35" customFormat="1" ht="10.5" customHeight="1">
      <c r="A18" s="6"/>
      <c r="B18" s="181"/>
      <c r="C18" s="182"/>
      <c r="D18" s="182"/>
      <c r="E18" s="182"/>
      <c r="F18" s="41" t="s">
        <v>79</v>
      </c>
      <c r="G18" s="229" t="s">
        <v>60</v>
      </c>
      <c r="H18" s="229"/>
      <c r="I18" s="229"/>
      <c r="J18" s="239">
        <v>10</v>
      </c>
      <c r="K18" s="240"/>
      <c r="L18" s="136"/>
      <c r="M18" s="137"/>
      <c r="N18" s="145"/>
      <c r="O18" s="132"/>
      <c r="P18" s="46"/>
      <c r="Q18" s="47"/>
      <c r="R18" s="6"/>
    </row>
    <row r="19" spans="1:18" s="35" customFormat="1" ht="10.5" customHeight="1">
      <c r="A19" s="6"/>
      <c r="B19" s="181"/>
      <c r="C19" s="182"/>
      <c r="D19" s="182"/>
      <c r="E19" s="182"/>
      <c r="F19" s="41" t="s">
        <v>80</v>
      </c>
      <c r="G19" s="229" t="s">
        <v>61</v>
      </c>
      <c r="H19" s="229"/>
      <c r="I19" s="229"/>
      <c r="J19" s="239">
        <v>5</v>
      </c>
      <c r="K19" s="240"/>
      <c r="L19" s="136"/>
      <c r="M19" s="137"/>
      <c r="N19" s="145"/>
      <c r="O19" s="132"/>
      <c r="P19" s="46"/>
      <c r="Q19" s="47"/>
      <c r="R19" s="6"/>
    </row>
    <row r="20" spans="1:18" s="35" customFormat="1" ht="10.5" customHeight="1">
      <c r="A20" s="6"/>
      <c r="B20" s="187"/>
      <c r="C20" s="188"/>
      <c r="D20" s="188"/>
      <c r="E20" s="188"/>
      <c r="F20" s="44" t="s">
        <v>81</v>
      </c>
      <c r="G20" s="236" t="s">
        <v>62</v>
      </c>
      <c r="H20" s="236"/>
      <c r="I20" s="236"/>
      <c r="J20" s="241">
        <v>0</v>
      </c>
      <c r="K20" s="242"/>
      <c r="L20" s="158"/>
      <c r="M20" s="159"/>
      <c r="N20" s="146"/>
      <c r="O20" s="148"/>
      <c r="P20" s="46"/>
      <c r="Q20" s="47"/>
      <c r="R20" s="6"/>
    </row>
    <row r="21" spans="1:18" s="35" customFormat="1" ht="10.5" customHeight="1">
      <c r="A21" s="6"/>
      <c r="B21" s="189" t="s">
        <v>52</v>
      </c>
      <c r="C21" s="190"/>
      <c r="D21" s="190"/>
      <c r="E21" s="190"/>
      <c r="F21" s="45" t="s">
        <v>82</v>
      </c>
      <c r="G21" s="237" t="s">
        <v>59</v>
      </c>
      <c r="H21" s="237"/>
      <c r="I21" s="237"/>
      <c r="J21" s="243">
        <v>20</v>
      </c>
      <c r="K21" s="244"/>
      <c r="L21" s="156" t="str">
        <f>N51</f>
        <v>－</v>
      </c>
      <c r="M21" s="157"/>
      <c r="N21" s="170" t="str">
        <f>IF(L21="－","－",IF(L21&gt;=0.5,"A",IF(L21&gt;=0.25,"B",IF(L21&gt;0,"C","D"))))</f>
        <v>－</v>
      </c>
      <c r="O21" s="131" t="str">
        <f>IF(L21="－","－",IF(L21&gt;=0.5,20,IF(L21&gt;=0.25,15,IF(L21&gt;0,10,0))))</f>
        <v>－</v>
      </c>
      <c r="P21" s="46"/>
      <c r="Q21" s="47"/>
      <c r="R21" s="6"/>
    </row>
    <row r="22" spans="1:18" s="35" customFormat="1" ht="10.5" customHeight="1">
      <c r="A22" s="6"/>
      <c r="B22" s="181"/>
      <c r="C22" s="182"/>
      <c r="D22" s="182"/>
      <c r="E22" s="182"/>
      <c r="F22" s="41" t="s">
        <v>79</v>
      </c>
      <c r="G22" s="229" t="s">
        <v>63</v>
      </c>
      <c r="H22" s="229"/>
      <c r="I22" s="229"/>
      <c r="J22" s="239">
        <v>15</v>
      </c>
      <c r="K22" s="240"/>
      <c r="L22" s="136"/>
      <c r="M22" s="137"/>
      <c r="N22" s="145"/>
      <c r="O22" s="132"/>
      <c r="P22" s="46"/>
      <c r="Q22" s="47"/>
      <c r="R22" s="6"/>
    </row>
    <row r="23" spans="1:18" s="35" customFormat="1" ht="10.5" customHeight="1">
      <c r="A23" s="6"/>
      <c r="B23" s="181"/>
      <c r="C23" s="182"/>
      <c r="D23" s="182"/>
      <c r="E23" s="182"/>
      <c r="F23" s="41" t="s">
        <v>80</v>
      </c>
      <c r="G23" s="229" t="s">
        <v>64</v>
      </c>
      <c r="H23" s="229"/>
      <c r="I23" s="229"/>
      <c r="J23" s="239">
        <v>10</v>
      </c>
      <c r="K23" s="240"/>
      <c r="L23" s="136"/>
      <c r="M23" s="137"/>
      <c r="N23" s="145"/>
      <c r="O23" s="132"/>
      <c r="P23" s="46"/>
      <c r="Q23" s="47"/>
      <c r="R23" s="6"/>
    </row>
    <row r="24" spans="1:18" s="35" customFormat="1" ht="10.5" customHeight="1">
      <c r="A24" s="6"/>
      <c r="B24" s="183"/>
      <c r="C24" s="184"/>
      <c r="D24" s="184"/>
      <c r="E24" s="184"/>
      <c r="F24" s="42" t="s">
        <v>83</v>
      </c>
      <c r="G24" s="238">
        <v>0</v>
      </c>
      <c r="H24" s="238"/>
      <c r="I24" s="238"/>
      <c r="J24" s="245">
        <v>0</v>
      </c>
      <c r="K24" s="246"/>
      <c r="L24" s="158"/>
      <c r="M24" s="159"/>
      <c r="N24" s="171"/>
      <c r="O24" s="133"/>
      <c r="P24" s="46"/>
      <c r="Q24" s="47"/>
      <c r="R24" s="6"/>
    </row>
    <row r="25" spans="1:18" s="35" customFormat="1" ht="10.5" customHeight="1">
      <c r="A25" s="6"/>
      <c r="B25" s="185" t="s">
        <v>34</v>
      </c>
      <c r="C25" s="186"/>
      <c r="D25" s="186"/>
      <c r="E25" s="186"/>
      <c r="F25" s="43" t="s">
        <v>84</v>
      </c>
      <c r="G25" s="231" t="s">
        <v>65</v>
      </c>
      <c r="H25" s="231"/>
      <c r="I25" s="231"/>
      <c r="J25" s="247">
        <v>20</v>
      </c>
      <c r="K25" s="248"/>
      <c r="L25" s="160">
        <f>N55</f>
        <v>0</v>
      </c>
      <c r="M25" s="161"/>
      <c r="N25" s="130" t="str">
        <f>IF(L25&gt;=7,"A",IF(L25&gt;=6,"B",IF(L25&gt;=5,"C","D")))</f>
        <v>D</v>
      </c>
      <c r="O25" s="147">
        <f>IF(L25&gt;=7,20,IF(L25&gt;=6,15,IF(L25&gt;=5,10,0)))</f>
        <v>0</v>
      </c>
      <c r="P25" s="46"/>
      <c r="Q25" s="47"/>
      <c r="R25" s="6"/>
    </row>
    <row r="26" spans="1:18" s="35" customFormat="1" ht="10.5" customHeight="1">
      <c r="A26" s="6"/>
      <c r="B26" s="181"/>
      <c r="C26" s="182"/>
      <c r="D26" s="182"/>
      <c r="E26" s="182"/>
      <c r="F26" s="41" t="s">
        <v>79</v>
      </c>
      <c r="G26" s="229" t="s">
        <v>66</v>
      </c>
      <c r="H26" s="229"/>
      <c r="I26" s="229"/>
      <c r="J26" s="239">
        <v>15</v>
      </c>
      <c r="K26" s="240"/>
      <c r="L26" s="162"/>
      <c r="M26" s="163"/>
      <c r="N26" s="130"/>
      <c r="O26" s="132"/>
      <c r="P26" s="46"/>
      <c r="Q26" s="47"/>
      <c r="R26" s="6"/>
    </row>
    <row r="27" spans="1:18" s="35" customFormat="1" ht="10.5" customHeight="1">
      <c r="A27" s="6"/>
      <c r="B27" s="181"/>
      <c r="C27" s="182"/>
      <c r="D27" s="182"/>
      <c r="E27" s="182"/>
      <c r="F27" s="41" t="s">
        <v>80</v>
      </c>
      <c r="G27" s="229" t="s">
        <v>67</v>
      </c>
      <c r="H27" s="229"/>
      <c r="I27" s="229"/>
      <c r="J27" s="239">
        <v>10</v>
      </c>
      <c r="K27" s="240"/>
      <c r="L27" s="162"/>
      <c r="M27" s="163"/>
      <c r="N27" s="130"/>
      <c r="O27" s="132"/>
      <c r="P27" s="46"/>
      <c r="Q27" s="47"/>
      <c r="R27" s="6"/>
    </row>
    <row r="28" spans="1:20" s="35" customFormat="1" ht="10.5" customHeight="1">
      <c r="A28" s="6"/>
      <c r="B28" s="187"/>
      <c r="C28" s="188"/>
      <c r="D28" s="188"/>
      <c r="E28" s="188"/>
      <c r="F28" s="44" t="s">
        <v>81</v>
      </c>
      <c r="G28" s="236" t="s">
        <v>68</v>
      </c>
      <c r="H28" s="236"/>
      <c r="I28" s="236"/>
      <c r="J28" s="241">
        <v>0</v>
      </c>
      <c r="K28" s="242"/>
      <c r="L28" s="164"/>
      <c r="M28" s="165"/>
      <c r="N28" s="130"/>
      <c r="O28" s="148"/>
      <c r="P28" s="46"/>
      <c r="Q28" s="47"/>
      <c r="R28" s="6"/>
      <c r="T28" s="36"/>
    </row>
    <row r="29" spans="1:18" s="35" customFormat="1" ht="10.5" customHeight="1">
      <c r="A29" s="6"/>
      <c r="B29" s="189" t="s">
        <v>53</v>
      </c>
      <c r="C29" s="190"/>
      <c r="D29" s="190"/>
      <c r="E29" s="190"/>
      <c r="F29" s="45" t="s">
        <v>82</v>
      </c>
      <c r="G29" s="237" t="s">
        <v>69</v>
      </c>
      <c r="H29" s="237"/>
      <c r="I29" s="237"/>
      <c r="J29" s="243">
        <v>10</v>
      </c>
      <c r="K29" s="244"/>
      <c r="L29" s="134">
        <f>N58</f>
        <v>0</v>
      </c>
      <c r="M29" s="135"/>
      <c r="N29" s="130" t="str">
        <f>IF(L29&gt;=0.1,"A",IF(L29&gt;=0.05,"B",IF(L29&gt;0,"C","D")))</f>
        <v>D</v>
      </c>
      <c r="O29" s="131">
        <f>IF(L29&gt;=0.1,10,IF(L29&gt;=0.05,8,IF(L29&gt;0,5,0)))</f>
        <v>0</v>
      </c>
      <c r="P29" s="46"/>
      <c r="Q29" s="47"/>
      <c r="R29" s="6"/>
    </row>
    <row r="30" spans="1:18" s="35" customFormat="1" ht="10.5" customHeight="1">
      <c r="A30" s="6"/>
      <c r="B30" s="181"/>
      <c r="C30" s="182"/>
      <c r="D30" s="182"/>
      <c r="E30" s="182"/>
      <c r="F30" s="41" t="s">
        <v>79</v>
      </c>
      <c r="G30" s="229" t="s">
        <v>70</v>
      </c>
      <c r="H30" s="229"/>
      <c r="I30" s="229"/>
      <c r="J30" s="239">
        <v>8</v>
      </c>
      <c r="K30" s="240"/>
      <c r="L30" s="136"/>
      <c r="M30" s="137"/>
      <c r="N30" s="130"/>
      <c r="O30" s="132"/>
      <c r="P30" s="46"/>
      <c r="Q30" s="47"/>
      <c r="R30" s="6"/>
    </row>
    <row r="31" spans="1:18" s="35" customFormat="1" ht="10.5" customHeight="1">
      <c r="A31" s="6"/>
      <c r="B31" s="181"/>
      <c r="C31" s="182"/>
      <c r="D31" s="182"/>
      <c r="E31" s="182"/>
      <c r="F31" s="41" t="s">
        <v>80</v>
      </c>
      <c r="G31" s="229" t="s">
        <v>71</v>
      </c>
      <c r="H31" s="229"/>
      <c r="I31" s="229"/>
      <c r="J31" s="239">
        <v>5</v>
      </c>
      <c r="K31" s="240"/>
      <c r="L31" s="136"/>
      <c r="M31" s="137"/>
      <c r="N31" s="130"/>
      <c r="O31" s="132"/>
      <c r="P31" s="46"/>
      <c r="Q31" s="47"/>
      <c r="R31" s="6"/>
    </row>
    <row r="32" spans="1:18" s="35" customFormat="1" ht="10.5" customHeight="1">
      <c r="A32" s="6"/>
      <c r="B32" s="183"/>
      <c r="C32" s="184"/>
      <c r="D32" s="184"/>
      <c r="E32" s="184"/>
      <c r="F32" s="42" t="s">
        <v>83</v>
      </c>
      <c r="G32" s="238">
        <v>0</v>
      </c>
      <c r="H32" s="238"/>
      <c r="I32" s="238"/>
      <c r="J32" s="245">
        <v>0</v>
      </c>
      <c r="K32" s="246"/>
      <c r="L32" s="166"/>
      <c r="M32" s="167"/>
      <c r="N32" s="130"/>
      <c r="O32" s="133"/>
      <c r="P32" s="46"/>
      <c r="Q32" s="47"/>
      <c r="R32" s="6"/>
    </row>
    <row r="33" spans="1:18" s="35" customFormat="1" ht="10.5" customHeight="1">
      <c r="A33" s="6"/>
      <c r="B33" s="185" t="s">
        <v>54</v>
      </c>
      <c r="C33" s="186"/>
      <c r="D33" s="186"/>
      <c r="E33" s="186"/>
      <c r="F33" s="43" t="s">
        <v>84</v>
      </c>
      <c r="G33" s="231" t="s">
        <v>72</v>
      </c>
      <c r="H33" s="231"/>
      <c r="I33" s="231"/>
      <c r="J33" s="247">
        <v>10</v>
      </c>
      <c r="K33" s="248"/>
      <c r="L33" s="134">
        <f>N67</f>
        <v>0</v>
      </c>
      <c r="M33" s="135"/>
      <c r="N33" s="130" t="str">
        <f>IF(L33&gt;=0.15,"A",IF(L33&gt;=0.1,"B",IF(L33&gt;=0.05,"C","D")))</f>
        <v>D</v>
      </c>
      <c r="O33" s="147">
        <f>IF(L33&gt;=0.15,10,IF(L33&gt;=0.1,8,IF(L33&gt;=0.05,5,0)))</f>
        <v>0</v>
      </c>
      <c r="P33" s="46"/>
      <c r="Q33" s="46"/>
      <c r="R33" s="6"/>
    </row>
    <row r="34" spans="1:18" s="35" customFormat="1" ht="10.5" customHeight="1">
      <c r="A34" s="6"/>
      <c r="B34" s="181"/>
      <c r="C34" s="182"/>
      <c r="D34" s="182"/>
      <c r="E34" s="182"/>
      <c r="F34" s="41" t="s">
        <v>79</v>
      </c>
      <c r="G34" s="229" t="s">
        <v>73</v>
      </c>
      <c r="H34" s="229"/>
      <c r="I34" s="229"/>
      <c r="J34" s="239">
        <v>8</v>
      </c>
      <c r="K34" s="240"/>
      <c r="L34" s="136"/>
      <c r="M34" s="137"/>
      <c r="N34" s="130"/>
      <c r="O34" s="132"/>
      <c r="P34" s="46"/>
      <c r="Q34" s="46"/>
      <c r="R34" s="6"/>
    </row>
    <row r="35" spans="1:18" s="35" customFormat="1" ht="10.5" customHeight="1">
      <c r="A35" s="6"/>
      <c r="B35" s="181"/>
      <c r="C35" s="182"/>
      <c r="D35" s="182"/>
      <c r="E35" s="182"/>
      <c r="F35" s="41" t="s">
        <v>80</v>
      </c>
      <c r="G35" s="229" t="s">
        <v>70</v>
      </c>
      <c r="H35" s="229"/>
      <c r="I35" s="229"/>
      <c r="J35" s="239">
        <v>5</v>
      </c>
      <c r="K35" s="240"/>
      <c r="L35" s="136"/>
      <c r="M35" s="137"/>
      <c r="N35" s="130"/>
      <c r="O35" s="132"/>
      <c r="P35" s="6"/>
      <c r="Q35" s="6"/>
      <c r="R35" s="6"/>
    </row>
    <row r="36" spans="1:18" s="35" customFormat="1" ht="10.5" customHeight="1" thickBot="1">
      <c r="A36" s="6"/>
      <c r="B36" s="187"/>
      <c r="C36" s="188"/>
      <c r="D36" s="188"/>
      <c r="E36" s="188"/>
      <c r="F36" s="44" t="s">
        <v>81</v>
      </c>
      <c r="G36" s="249" t="s">
        <v>74</v>
      </c>
      <c r="H36" s="250"/>
      <c r="I36" s="251"/>
      <c r="J36" s="241">
        <v>0</v>
      </c>
      <c r="K36" s="242"/>
      <c r="L36" s="138"/>
      <c r="M36" s="139"/>
      <c r="N36" s="227"/>
      <c r="O36" s="148"/>
      <c r="P36" s="46"/>
      <c r="Q36" s="46"/>
      <c r="R36" s="6"/>
    </row>
    <row r="37" spans="1:18" s="35" customFormat="1" ht="16.5" customHeight="1" thickBot="1">
      <c r="A37" s="6"/>
      <c r="B37" s="232" t="s">
        <v>132</v>
      </c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4">
        <f>SUM(O13:O36)</f>
        <v>0</v>
      </c>
      <c r="O37" s="235"/>
      <c r="P37" s="46"/>
      <c r="Q37" s="46"/>
      <c r="R37" s="6"/>
    </row>
    <row r="38" spans="1:18" ht="5.25" customHeight="1" thickBot="1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</row>
    <row r="39" spans="1:18" ht="16.5" customHeight="1" thickBot="1">
      <c r="A39" s="3"/>
      <c r="B39" s="175" t="s">
        <v>4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3">
        <f>IF(H40=0,0,ROUNDDOWN(P40/H40,4))</f>
        <v>0</v>
      </c>
      <c r="N39" s="173"/>
      <c r="O39" s="173"/>
      <c r="P39" s="173"/>
      <c r="Q39" s="174"/>
      <c r="R39" s="3"/>
    </row>
    <row r="40" spans="1:18" ht="16.5" customHeight="1">
      <c r="A40" s="3"/>
      <c r="B40" s="112" t="s">
        <v>13</v>
      </c>
      <c r="C40" s="113"/>
      <c r="D40" s="113"/>
      <c r="E40" s="113"/>
      <c r="F40" s="113"/>
      <c r="G40" s="113"/>
      <c r="H40" s="140">
        <f>ROUNDDOWN(C41+E41+G41+I41+C42+E42+G42+I42+C43+E43+G43+I43+C44+E44+G44+I44,2)</f>
        <v>0</v>
      </c>
      <c r="I40" s="141"/>
      <c r="J40" s="116" t="s">
        <v>14</v>
      </c>
      <c r="K40" s="117"/>
      <c r="L40" s="117"/>
      <c r="M40" s="117"/>
      <c r="N40" s="117"/>
      <c r="O40" s="117"/>
      <c r="P40" s="142">
        <f>ROUNDDOWN(K41+M41+O41+Q41+K42+M42+O42+Q42+K43+M43+O43+Q43+K44+M44+O44+Q44,2)</f>
        <v>0</v>
      </c>
      <c r="Q40" s="142"/>
      <c r="R40" s="3"/>
    </row>
    <row r="41" spans="1:18" ht="12" customHeight="1">
      <c r="A41" s="3"/>
      <c r="B41" s="59" t="s">
        <v>47</v>
      </c>
      <c r="C41" s="51"/>
      <c r="D41" s="63" t="s">
        <v>48</v>
      </c>
      <c r="E41" s="51"/>
      <c r="F41" s="63" t="s">
        <v>49</v>
      </c>
      <c r="G41" s="51"/>
      <c r="H41" s="63" t="s">
        <v>50</v>
      </c>
      <c r="I41" s="55"/>
      <c r="J41" s="67" t="s">
        <v>85</v>
      </c>
      <c r="K41" s="51"/>
      <c r="L41" s="63" t="s">
        <v>86</v>
      </c>
      <c r="M41" s="51"/>
      <c r="N41" s="63" t="s">
        <v>87</v>
      </c>
      <c r="O41" s="51"/>
      <c r="P41" s="63" t="s">
        <v>88</v>
      </c>
      <c r="Q41" s="71"/>
      <c r="R41" s="3"/>
    </row>
    <row r="42" spans="1:18" ht="12" customHeight="1">
      <c r="A42" s="3"/>
      <c r="B42" s="60" t="s">
        <v>89</v>
      </c>
      <c r="C42" s="52"/>
      <c r="D42" s="64" t="s">
        <v>90</v>
      </c>
      <c r="E42" s="52"/>
      <c r="F42" s="64" t="s">
        <v>91</v>
      </c>
      <c r="G42" s="52"/>
      <c r="H42" s="64" t="s">
        <v>92</v>
      </c>
      <c r="I42" s="56"/>
      <c r="J42" s="68" t="s">
        <v>93</v>
      </c>
      <c r="K42" s="52"/>
      <c r="L42" s="64" t="s">
        <v>94</v>
      </c>
      <c r="M42" s="52"/>
      <c r="N42" s="64" t="s">
        <v>134</v>
      </c>
      <c r="O42" s="52"/>
      <c r="P42" s="64" t="s">
        <v>95</v>
      </c>
      <c r="Q42" s="72"/>
      <c r="R42" s="3"/>
    </row>
    <row r="43" spans="1:18" ht="12" customHeight="1">
      <c r="A43" s="3"/>
      <c r="B43" s="61"/>
      <c r="C43" s="53"/>
      <c r="D43" s="65"/>
      <c r="E43" s="53"/>
      <c r="F43" s="65"/>
      <c r="G43" s="53"/>
      <c r="H43" s="65"/>
      <c r="I43" s="57"/>
      <c r="J43" s="69"/>
      <c r="K43" s="53"/>
      <c r="L43" s="65"/>
      <c r="M43" s="53"/>
      <c r="N43" s="65"/>
      <c r="O43" s="53"/>
      <c r="P43" s="65"/>
      <c r="Q43" s="73"/>
      <c r="R43" s="3"/>
    </row>
    <row r="44" spans="1:18" ht="12" customHeight="1">
      <c r="A44" s="3"/>
      <c r="B44" s="62"/>
      <c r="C44" s="54"/>
      <c r="D44" s="66"/>
      <c r="E44" s="54"/>
      <c r="F44" s="66"/>
      <c r="G44" s="54"/>
      <c r="H44" s="66"/>
      <c r="I44" s="58"/>
      <c r="J44" s="70"/>
      <c r="K44" s="54"/>
      <c r="L44" s="66"/>
      <c r="M44" s="54"/>
      <c r="N44" s="66"/>
      <c r="O44" s="54"/>
      <c r="P44" s="66"/>
      <c r="Q44" s="74"/>
      <c r="R44" s="3"/>
    </row>
    <row r="45" spans="1:18" ht="13.5">
      <c r="A45" s="3"/>
      <c r="B45" s="6" t="s">
        <v>6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75"/>
      <c r="N45" s="75"/>
      <c r="O45" s="75"/>
      <c r="P45" s="75"/>
      <c r="Q45" s="3"/>
      <c r="R45" s="3"/>
    </row>
    <row r="46" spans="1:18" ht="3" customHeight="1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6.5" customHeight="1" thickBot="1">
      <c r="A47" s="3"/>
      <c r="B47" s="121" t="s">
        <v>7</v>
      </c>
      <c r="C47" s="122"/>
      <c r="D47" s="122"/>
      <c r="E47" s="122"/>
      <c r="F47" s="122"/>
      <c r="G47" s="122"/>
      <c r="H47" s="122"/>
      <c r="I47" s="123"/>
      <c r="J47" s="125" t="s">
        <v>20</v>
      </c>
      <c r="K47" s="125"/>
      <c r="L47" s="125"/>
      <c r="M47" s="126"/>
      <c r="N47" s="127">
        <f>'樹木一覧表'!E67</f>
        <v>0</v>
      </c>
      <c r="O47" s="128"/>
      <c r="P47" s="128"/>
      <c r="Q47" s="129"/>
      <c r="R47" s="3"/>
    </row>
    <row r="48" spans="1:18" ht="23.25" customHeight="1">
      <c r="A48" s="3"/>
      <c r="B48" s="193" t="s">
        <v>12</v>
      </c>
      <c r="C48" s="194"/>
      <c r="D48" s="195"/>
      <c r="E48" s="196">
        <f>'樹木一覧表'!F63</f>
        <v>0</v>
      </c>
      <c r="F48" s="197"/>
      <c r="G48" s="198"/>
      <c r="H48" s="202" t="s">
        <v>11</v>
      </c>
      <c r="I48" s="203"/>
      <c r="J48" s="204"/>
      <c r="K48" s="196">
        <f>'樹木一覧表'!F65</f>
        <v>0</v>
      </c>
      <c r="L48" s="205"/>
      <c r="M48" s="206"/>
      <c r="N48" s="201" t="s">
        <v>10</v>
      </c>
      <c r="O48" s="113"/>
      <c r="P48" s="199">
        <f>'樹木一覧表'!F64</f>
        <v>0</v>
      </c>
      <c r="Q48" s="200"/>
      <c r="R48" s="3"/>
    </row>
    <row r="49" spans="1:18" ht="12.75" customHeight="1">
      <c r="A49" s="3"/>
      <c r="B49" s="6" t="s">
        <v>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4.5" customHeight="1" thickBo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6.5" customHeight="1" thickBot="1">
      <c r="A51" s="3"/>
      <c r="B51" s="121" t="s">
        <v>16</v>
      </c>
      <c r="C51" s="122"/>
      <c r="D51" s="122"/>
      <c r="E51" s="122"/>
      <c r="F51" s="122"/>
      <c r="G51" s="122"/>
      <c r="H51" s="122"/>
      <c r="I51" s="123"/>
      <c r="J51" s="124" t="s">
        <v>19</v>
      </c>
      <c r="K51" s="125"/>
      <c r="L51" s="125"/>
      <c r="M51" s="126"/>
      <c r="N51" s="127" t="str">
        <f>IF(F52=0,"－",ROUNDDOWN(N52/F52,4))</f>
        <v>－</v>
      </c>
      <c r="O51" s="128"/>
      <c r="P51" s="128"/>
      <c r="Q51" s="129"/>
      <c r="R51" s="3"/>
    </row>
    <row r="52" spans="1:18" ht="23.25" customHeight="1">
      <c r="A52" s="3"/>
      <c r="B52" s="207" t="s">
        <v>33</v>
      </c>
      <c r="C52" s="208"/>
      <c r="D52" s="208"/>
      <c r="E52" s="208"/>
      <c r="F52" s="209"/>
      <c r="G52" s="210"/>
      <c r="H52" s="210"/>
      <c r="I52" s="211"/>
      <c r="J52" s="202" t="s">
        <v>17</v>
      </c>
      <c r="K52" s="212"/>
      <c r="L52" s="212"/>
      <c r="M52" s="213"/>
      <c r="N52" s="214"/>
      <c r="O52" s="215"/>
      <c r="P52" s="215"/>
      <c r="Q52" s="216"/>
      <c r="R52" s="3"/>
    </row>
    <row r="53" spans="1:18" ht="12.75" customHeight="1">
      <c r="A53" s="3"/>
      <c r="B53" s="6" t="s">
        <v>15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3.75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6.5" customHeight="1" thickBot="1">
      <c r="A55" s="3"/>
      <c r="B55" s="121" t="s">
        <v>34</v>
      </c>
      <c r="C55" s="122"/>
      <c r="D55" s="122"/>
      <c r="E55" s="122"/>
      <c r="F55" s="122"/>
      <c r="G55" s="122"/>
      <c r="H55" s="122"/>
      <c r="I55" s="123"/>
      <c r="J55" s="125" t="s">
        <v>18</v>
      </c>
      <c r="K55" s="125"/>
      <c r="L55" s="125"/>
      <c r="M55" s="126"/>
      <c r="N55" s="217">
        <f>'樹木一覧表'!E69</f>
        <v>0</v>
      </c>
      <c r="O55" s="218"/>
      <c r="P55" s="218"/>
      <c r="Q55" s="219"/>
      <c r="R55" s="3"/>
    </row>
    <row r="56" spans="1:18" ht="12.75" customHeight="1">
      <c r="A56" s="3"/>
      <c r="B56" s="6" t="s">
        <v>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4.5" customHeight="1" thickBo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6.5" customHeight="1" thickBot="1">
      <c r="A58" s="3"/>
      <c r="B58" s="121" t="s">
        <v>36</v>
      </c>
      <c r="C58" s="122"/>
      <c r="D58" s="122"/>
      <c r="E58" s="122"/>
      <c r="F58" s="122"/>
      <c r="G58" s="122"/>
      <c r="H58" s="122"/>
      <c r="I58" s="123"/>
      <c r="J58" s="124" t="s">
        <v>35</v>
      </c>
      <c r="K58" s="125"/>
      <c r="L58" s="125"/>
      <c r="M58" s="126"/>
      <c r="N58" s="127">
        <f>IF(H59=0,0,ROUNDDOWN(P59/H59,4))</f>
        <v>0</v>
      </c>
      <c r="O58" s="128"/>
      <c r="P58" s="128"/>
      <c r="Q58" s="129"/>
      <c r="R58" s="3"/>
    </row>
    <row r="59" spans="1:18" ht="16.5" customHeight="1">
      <c r="A59" s="3"/>
      <c r="B59" s="112" t="s">
        <v>38</v>
      </c>
      <c r="C59" s="113"/>
      <c r="D59" s="113"/>
      <c r="E59" s="113"/>
      <c r="F59" s="113"/>
      <c r="G59" s="113"/>
      <c r="H59" s="119">
        <f>ROUNDDOWN(C60+E60+G60+I60+C61+E61+G61+I61+C62+E62+G62+I62+C63+E63+G63+I63+C64+E64+G64+I64,2)</f>
        <v>0</v>
      </c>
      <c r="I59" s="120"/>
      <c r="J59" s="116" t="s">
        <v>37</v>
      </c>
      <c r="K59" s="117"/>
      <c r="L59" s="117"/>
      <c r="M59" s="117"/>
      <c r="N59" s="117"/>
      <c r="O59" s="117"/>
      <c r="P59" s="118">
        <f>ROUNDDOWN(K60+M60+O60+Q60+K61+M61+O61+Q61+K62+M62+O62+Q62+K63+M63+O63+Q63+K64+M64+O64+Q64,2)</f>
        <v>0</v>
      </c>
      <c r="Q59" s="118"/>
      <c r="R59" s="3"/>
    </row>
    <row r="60" spans="1:18" ht="12" customHeight="1">
      <c r="A60" s="3"/>
      <c r="B60" s="59" t="s">
        <v>96</v>
      </c>
      <c r="C60" s="51"/>
      <c r="D60" s="63" t="s">
        <v>97</v>
      </c>
      <c r="E60" s="51"/>
      <c r="F60" s="63" t="s">
        <v>98</v>
      </c>
      <c r="G60" s="51"/>
      <c r="H60" s="63" t="s">
        <v>99</v>
      </c>
      <c r="I60" s="55"/>
      <c r="J60" s="67" t="s">
        <v>100</v>
      </c>
      <c r="K60" s="51"/>
      <c r="L60" s="63" t="s">
        <v>101</v>
      </c>
      <c r="M60" s="51"/>
      <c r="N60" s="63" t="s">
        <v>102</v>
      </c>
      <c r="O60" s="51"/>
      <c r="P60" s="63" t="s">
        <v>103</v>
      </c>
      <c r="Q60" s="71"/>
      <c r="R60" s="3"/>
    </row>
    <row r="61" spans="1:18" ht="12" customHeight="1">
      <c r="A61" s="3"/>
      <c r="B61" s="60" t="s">
        <v>104</v>
      </c>
      <c r="C61" s="52"/>
      <c r="D61" s="64" t="s">
        <v>105</v>
      </c>
      <c r="E61" s="52"/>
      <c r="F61" s="64" t="s">
        <v>106</v>
      </c>
      <c r="G61" s="52"/>
      <c r="H61" s="64" t="s">
        <v>107</v>
      </c>
      <c r="I61" s="56"/>
      <c r="J61" s="68" t="s">
        <v>108</v>
      </c>
      <c r="K61" s="52"/>
      <c r="L61" s="64" t="s">
        <v>135</v>
      </c>
      <c r="M61" s="52"/>
      <c r="N61" s="64" t="s">
        <v>110</v>
      </c>
      <c r="O61" s="52"/>
      <c r="P61" s="64" t="s">
        <v>111</v>
      </c>
      <c r="Q61" s="72"/>
      <c r="R61" s="3"/>
    </row>
    <row r="62" spans="1:18" ht="12" customHeight="1">
      <c r="A62" s="3"/>
      <c r="B62" s="61"/>
      <c r="C62" s="53"/>
      <c r="D62" s="65"/>
      <c r="E62" s="53"/>
      <c r="F62" s="65"/>
      <c r="G62" s="53"/>
      <c r="H62" s="65"/>
      <c r="I62" s="57"/>
      <c r="J62" s="69"/>
      <c r="K62" s="53"/>
      <c r="L62" s="65"/>
      <c r="M62" s="53"/>
      <c r="N62" s="65"/>
      <c r="O62" s="53"/>
      <c r="P62" s="65"/>
      <c r="Q62" s="73"/>
      <c r="R62" s="3"/>
    </row>
    <row r="63" spans="1:18" ht="12" customHeight="1">
      <c r="A63" s="3"/>
      <c r="B63" s="61"/>
      <c r="C63" s="53"/>
      <c r="D63" s="65"/>
      <c r="E63" s="53"/>
      <c r="F63" s="65"/>
      <c r="G63" s="53"/>
      <c r="H63" s="65"/>
      <c r="I63" s="57"/>
      <c r="J63" s="69"/>
      <c r="K63" s="53"/>
      <c r="L63" s="65"/>
      <c r="M63" s="53"/>
      <c r="N63" s="65"/>
      <c r="O63" s="53"/>
      <c r="P63" s="65"/>
      <c r="Q63" s="73"/>
      <c r="R63" s="3"/>
    </row>
    <row r="64" spans="1:18" ht="12" customHeight="1">
      <c r="A64" s="3"/>
      <c r="B64" s="62"/>
      <c r="C64" s="54"/>
      <c r="D64" s="66"/>
      <c r="E64" s="54"/>
      <c r="F64" s="66"/>
      <c r="G64" s="54"/>
      <c r="H64" s="66"/>
      <c r="I64" s="58"/>
      <c r="J64" s="70"/>
      <c r="K64" s="54"/>
      <c r="L64" s="66"/>
      <c r="M64" s="54"/>
      <c r="N64" s="66"/>
      <c r="O64" s="54"/>
      <c r="P64" s="66"/>
      <c r="Q64" s="74"/>
      <c r="R64" s="3"/>
    </row>
    <row r="65" spans="1:18" ht="12" customHeight="1">
      <c r="A65" s="3"/>
      <c r="B65" s="6" t="s">
        <v>6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5.25" customHeight="1" thickBo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6.5" customHeight="1" thickBot="1">
      <c r="A67" s="3"/>
      <c r="B67" s="121" t="s">
        <v>141</v>
      </c>
      <c r="C67" s="122"/>
      <c r="D67" s="122"/>
      <c r="E67" s="122"/>
      <c r="F67" s="122"/>
      <c r="G67" s="122"/>
      <c r="H67" s="122"/>
      <c r="I67" s="123"/>
      <c r="J67" s="124" t="s">
        <v>40</v>
      </c>
      <c r="K67" s="125"/>
      <c r="L67" s="125"/>
      <c r="M67" s="126"/>
      <c r="N67" s="127">
        <f>IF(P68=0,0,ROUNDDOWN(P68/H68,4))</f>
        <v>0</v>
      </c>
      <c r="O67" s="128"/>
      <c r="P67" s="128"/>
      <c r="Q67" s="129"/>
      <c r="R67" s="3"/>
    </row>
    <row r="68" spans="1:18" ht="16.5" customHeight="1">
      <c r="A68" s="3"/>
      <c r="B68" s="112" t="s">
        <v>143</v>
      </c>
      <c r="C68" s="113"/>
      <c r="D68" s="113"/>
      <c r="E68" s="113"/>
      <c r="F68" s="113"/>
      <c r="G68" s="113"/>
      <c r="H68" s="114">
        <f>ROUNDDOWN(C69+E69+G69+I69+C70+E70+G70+I70+C71+E71+G71+I71+C72+E72+G72+I72+C73+E73+G73+I73,2)</f>
        <v>0</v>
      </c>
      <c r="I68" s="115"/>
      <c r="J68" s="116" t="s">
        <v>142</v>
      </c>
      <c r="K68" s="117"/>
      <c r="L68" s="117"/>
      <c r="M68" s="117"/>
      <c r="N68" s="117"/>
      <c r="O68" s="117"/>
      <c r="P68" s="118">
        <f>ROUNDDOWN(K69+M69+O69+Q69+K70+M70+O70+Q70+K71+M71+O71+Q71+K72+M72+O72+Q72+K73+M73+O73+Q73,2)</f>
        <v>0</v>
      </c>
      <c r="Q68" s="118"/>
      <c r="R68" s="3"/>
    </row>
    <row r="69" spans="1:18" ht="12" customHeight="1">
      <c r="A69" s="3"/>
      <c r="B69" s="59" t="s">
        <v>96</v>
      </c>
      <c r="C69" s="51"/>
      <c r="D69" s="63" t="s">
        <v>97</v>
      </c>
      <c r="E69" s="51"/>
      <c r="F69" s="63" t="s">
        <v>98</v>
      </c>
      <c r="G69" s="51"/>
      <c r="H69" s="63" t="s">
        <v>99</v>
      </c>
      <c r="I69" s="55"/>
      <c r="J69" s="67" t="s">
        <v>100</v>
      </c>
      <c r="K69" s="51"/>
      <c r="L69" s="63" t="s">
        <v>101</v>
      </c>
      <c r="M69" s="51"/>
      <c r="N69" s="63" t="s">
        <v>102</v>
      </c>
      <c r="O69" s="51"/>
      <c r="P69" s="63" t="s">
        <v>103</v>
      </c>
      <c r="Q69" s="71"/>
      <c r="R69" s="3"/>
    </row>
    <row r="70" spans="1:18" ht="12" customHeight="1">
      <c r="A70" s="3"/>
      <c r="B70" s="60" t="s">
        <v>104</v>
      </c>
      <c r="C70" s="52"/>
      <c r="D70" s="64" t="s">
        <v>136</v>
      </c>
      <c r="E70" s="52"/>
      <c r="F70" s="64" t="s">
        <v>137</v>
      </c>
      <c r="G70" s="52"/>
      <c r="H70" s="64" t="s">
        <v>138</v>
      </c>
      <c r="I70" s="56"/>
      <c r="J70" s="68" t="s">
        <v>108</v>
      </c>
      <c r="K70" s="52"/>
      <c r="L70" s="64" t="s">
        <v>109</v>
      </c>
      <c r="M70" s="52"/>
      <c r="N70" s="64" t="s">
        <v>110</v>
      </c>
      <c r="O70" s="52"/>
      <c r="P70" s="64" t="s">
        <v>111</v>
      </c>
      <c r="Q70" s="72"/>
      <c r="R70" s="3"/>
    </row>
    <row r="71" spans="1:18" ht="12" customHeight="1">
      <c r="A71" s="3"/>
      <c r="B71" s="61"/>
      <c r="C71" s="53"/>
      <c r="D71" s="65"/>
      <c r="E71" s="53"/>
      <c r="F71" s="65"/>
      <c r="G71" s="53"/>
      <c r="H71" s="65"/>
      <c r="I71" s="57"/>
      <c r="J71" s="69"/>
      <c r="K71" s="53"/>
      <c r="L71" s="65"/>
      <c r="M71" s="53"/>
      <c r="N71" s="65"/>
      <c r="O71" s="53"/>
      <c r="P71" s="65"/>
      <c r="Q71" s="73"/>
      <c r="R71" s="3"/>
    </row>
    <row r="72" spans="1:18" ht="12" customHeight="1">
      <c r="A72" s="3"/>
      <c r="B72" s="61"/>
      <c r="C72" s="53"/>
      <c r="D72" s="65"/>
      <c r="E72" s="53"/>
      <c r="F72" s="65"/>
      <c r="G72" s="53"/>
      <c r="H72" s="65"/>
      <c r="I72" s="57"/>
      <c r="J72" s="69"/>
      <c r="K72" s="53"/>
      <c r="L72" s="65"/>
      <c r="M72" s="53"/>
      <c r="N72" s="65"/>
      <c r="O72" s="53"/>
      <c r="P72" s="65"/>
      <c r="Q72" s="73"/>
      <c r="R72" s="3"/>
    </row>
    <row r="73" spans="1:18" ht="12" customHeight="1">
      <c r="A73" s="3"/>
      <c r="B73" s="62"/>
      <c r="C73" s="54"/>
      <c r="D73" s="66"/>
      <c r="E73" s="54"/>
      <c r="F73" s="66"/>
      <c r="G73" s="54"/>
      <c r="H73" s="66"/>
      <c r="I73" s="58"/>
      <c r="J73" s="70"/>
      <c r="K73" s="54"/>
      <c r="L73" s="66"/>
      <c r="M73" s="54"/>
      <c r="N73" s="66"/>
      <c r="O73" s="54"/>
      <c r="P73" s="66"/>
      <c r="Q73" s="74"/>
      <c r="R73" s="3"/>
    </row>
    <row r="74" spans="1:18" ht="13.5">
      <c r="A74" s="3"/>
      <c r="B74" s="6" t="s">
        <v>39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</sheetData>
  <sheetProtection/>
  <mergeCells count="146">
    <mergeCell ref="J34:K34"/>
    <mergeCell ref="J26:K26"/>
    <mergeCell ref="J27:K27"/>
    <mergeCell ref="J28:K28"/>
    <mergeCell ref="J29:K29"/>
    <mergeCell ref="N8:Q8"/>
    <mergeCell ref="N9:Q10"/>
    <mergeCell ref="I10:J10"/>
    <mergeCell ref="I9:J9"/>
    <mergeCell ref="I8:J8"/>
    <mergeCell ref="J32:K32"/>
    <mergeCell ref="J33:K33"/>
    <mergeCell ref="E8:F8"/>
    <mergeCell ref="B10:D10"/>
    <mergeCell ref="B9:D9"/>
    <mergeCell ref="B8:D8"/>
    <mergeCell ref="E10:F10"/>
    <mergeCell ref="K8:L8"/>
    <mergeCell ref="K10:L10"/>
    <mergeCell ref="K9:L9"/>
    <mergeCell ref="G36:I36"/>
    <mergeCell ref="J13:K13"/>
    <mergeCell ref="J14:K14"/>
    <mergeCell ref="J15:K15"/>
    <mergeCell ref="J16:K16"/>
    <mergeCell ref="J17:K17"/>
    <mergeCell ref="J35:K35"/>
    <mergeCell ref="J36:K36"/>
    <mergeCell ref="J30:K30"/>
    <mergeCell ref="J31:K31"/>
    <mergeCell ref="J18:K18"/>
    <mergeCell ref="J19:K19"/>
    <mergeCell ref="J20:K20"/>
    <mergeCell ref="J21:K21"/>
    <mergeCell ref="G32:I32"/>
    <mergeCell ref="G33:I33"/>
    <mergeCell ref="J22:K22"/>
    <mergeCell ref="J23:K23"/>
    <mergeCell ref="J24:K24"/>
    <mergeCell ref="J25:K25"/>
    <mergeCell ref="G34:I34"/>
    <mergeCell ref="G35:I35"/>
    <mergeCell ref="G28:I28"/>
    <mergeCell ref="G29:I29"/>
    <mergeCell ref="G30:I30"/>
    <mergeCell ref="G31:I31"/>
    <mergeCell ref="B37:M37"/>
    <mergeCell ref="N37:O37"/>
    <mergeCell ref="G18:I18"/>
    <mergeCell ref="G19:I19"/>
    <mergeCell ref="G20:I20"/>
    <mergeCell ref="G21:I21"/>
    <mergeCell ref="G22:I22"/>
    <mergeCell ref="G23:I23"/>
    <mergeCell ref="G24:I24"/>
    <mergeCell ref="G27:I27"/>
    <mergeCell ref="N33:N36"/>
    <mergeCell ref="O33:O36"/>
    <mergeCell ref="G13:I13"/>
    <mergeCell ref="G14:I14"/>
    <mergeCell ref="G15:I15"/>
    <mergeCell ref="G16:I16"/>
    <mergeCell ref="G17:I17"/>
    <mergeCell ref="G25:I25"/>
    <mergeCell ref="G26:I26"/>
    <mergeCell ref="L17:M20"/>
    <mergeCell ref="I5:Q5"/>
    <mergeCell ref="B6:C6"/>
    <mergeCell ref="J6:K6"/>
    <mergeCell ref="F12:I12"/>
    <mergeCell ref="B12:E12"/>
    <mergeCell ref="J12:K12"/>
    <mergeCell ref="G10:H10"/>
    <mergeCell ref="G9:H9"/>
    <mergeCell ref="G8:H8"/>
    <mergeCell ref="E9:F9"/>
    <mergeCell ref="B52:E52"/>
    <mergeCell ref="F52:I52"/>
    <mergeCell ref="J52:M52"/>
    <mergeCell ref="B55:I55"/>
    <mergeCell ref="N52:Q52"/>
    <mergeCell ref="N51:Q51"/>
    <mergeCell ref="J51:M51"/>
    <mergeCell ref="J55:M55"/>
    <mergeCell ref="N55:Q55"/>
    <mergeCell ref="B51:I51"/>
    <mergeCell ref="L13:M16"/>
    <mergeCell ref="N47:Q47"/>
    <mergeCell ref="J47:M47"/>
    <mergeCell ref="B47:I47"/>
    <mergeCell ref="B48:D48"/>
    <mergeCell ref="E48:G48"/>
    <mergeCell ref="P48:Q48"/>
    <mergeCell ref="N48:O48"/>
    <mergeCell ref="H48:J48"/>
    <mergeCell ref="K48:M48"/>
    <mergeCell ref="N13:N16"/>
    <mergeCell ref="M39:Q39"/>
    <mergeCell ref="B39:L39"/>
    <mergeCell ref="L12:M12"/>
    <mergeCell ref="B13:E16"/>
    <mergeCell ref="B17:E20"/>
    <mergeCell ref="B21:E24"/>
    <mergeCell ref="B25:E28"/>
    <mergeCell ref="B29:E32"/>
    <mergeCell ref="B33:E36"/>
    <mergeCell ref="F5:H5"/>
    <mergeCell ref="L21:M24"/>
    <mergeCell ref="L25:M28"/>
    <mergeCell ref="L29:M32"/>
    <mergeCell ref="L6:Q6"/>
    <mergeCell ref="N12:O12"/>
    <mergeCell ref="N21:N24"/>
    <mergeCell ref="O21:O24"/>
    <mergeCell ref="N25:N28"/>
    <mergeCell ref="O25:O28"/>
    <mergeCell ref="J40:O40"/>
    <mergeCell ref="O13:O16"/>
    <mergeCell ref="N17:N20"/>
    <mergeCell ref="O17:O20"/>
    <mergeCell ref="B1:Q1"/>
    <mergeCell ref="D5:E5"/>
    <mergeCell ref="D6:I6"/>
    <mergeCell ref="B4:C4"/>
    <mergeCell ref="D4:Q4"/>
    <mergeCell ref="B5:C5"/>
    <mergeCell ref="N67:Q67"/>
    <mergeCell ref="N29:N32"/>
    <mergeCell ref="O29:O32"/>
    <mergeCell ref="L33:M36"/>
    <mergeCell ref="B58:I58"/>
    <mergeCell ref="J58:M58"/>
    <mergeCell ref="N58:Q58"/>
    <mergeCell ref="H40:I40"/>
    <mergeCell ref="P40:Q40"/>
    <mergeCell ref="B40:G40"/>
    <mergeCell ref="B68:G68"/>
    <mergeCell ref="H68:I68"/>
    <mergeCell ref="J68:O68"/>
    <mergeCell ref="P68:Q68"/>
    <mergeCell ref="B59:G59"/>
    <mergeCell ref="H59:I59"/>
    <mergeCell ref="J59:O59"/>
    <mergeCell ref="P59:Q59"/>
    <mergeCell ref="B67:I67"/>
    <mergeCell ref="J67:M67"/>
  </mergeCells>
  <printOptions/>
  <pageMargins left="0.54" right="0.39" top="0.31" bottom="0.28" header="0.29" footer="0.3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SheetLayoutView="100" zoomScalePageLayoutView="0" workbookViewId="0" topLeftCell="A1">
      <selection activeCell="D14" sqref="D14"/>
    </sheetView>
  </sheetViews>
  <sheetFormatPr defaultColWidth="9.00390625" defaultRowHeight="11.25" customHeight="1"/>
  <cols>
    <col min="1" max="1" width="4.875" style="0" customWidth="1"/>
    <col min="2" max="2" width="7.875" style="0" customWidth="1"/>
    <col min="3" max="3" width="8.625" style="0" customWidth="1"/>
    <col min="4" max="4" width="30.875" style="0" customWidth="1"/>
    <col min="5" max="5" width="17.00390625" style="0" customWidth="1"/>
    <col min="6" max="6" width="16.25390625" style="0" customWidth="1"/>
    <col min="7" max="7" width="8.625" style="0" customWidth="1"/>
  </cols>
  <sheetData>
    <row r="1" spans="1:6" ht="11.25" customHeight="1">
      <c r="A1" s="308" t="s">
        <v>145</v>
      </c>
      <c r="B1" s="308"/>
      <c r="C1" s="308"/>
      <c r="D1" s="308"/>
      <c r="E1" s="308"/>
      <c r="F1" s="308"/>
    </row>
    <row r="2" spans="1:7" ht="11.25" customHeight="1">
      <c r="A2" s="308"/>
      <c r="B2" s="308"/>
      <c r="C2" s="308"/>
      <c r="D2" s="308"/>
      <c r="E2" s="308"/>
      <c r="F2" s="308"/>
      <c r="G2" s="8"/>
    </row>
    <row r="3" spans="1:8" ht="11.25" customHeight="1" thickBot="1">
      <c r="A3" s="289"/>
      <c r="B3" s="289"/>
      <c r="C3" s="289"/>
      <c r="D3" s="289"/>
      <c r="E3" s="76"/>
      <c r="F3" s="76"/>
      <c r="G3" s="277" t="s">
        <v>139</v>
      </c>
      <c r="H3" s="277"/>
    </row>
    <row r="4" spans="1:8" s="7" customFormat="1" ht="11.25" customHeight="1" thickBot="1">
      <c r="A4" s="17" t="s">
        <v>21</v>
      </c>
      <c r="B4" s="18" t="s">
        <v>43</v>
      </c>
      <c r="C4" s="19" t="s">
        <v>22</v>
      </c>
      <c r="D4" s="19" t="s">
        <v>29</v>
      </c>
      <c r="E4" s="20" t="s">
        <v>42</v>
      </c>
      <c r="F4" s="32" t="s">
        <v>41</v>
      </c>
      <c r="G4" s="104" t="s">
        <v>140</v>
      </c>
      <c r="H4" s="106" t="s">
        <v>41</v>
      </c>
    </row>
    <row r="5" spans="1:8" s="7" customFormat="1" ht="11.25" customHeight="1" thickTop="1">
      <c r="A5" s="287" t="s">
        <v>32</v>
      </c>
      <c r="B5" s="79"/>
      <c r="C5" s="29" t="s">
        <v>8</v>
      </c>
      <c r="D5" s="82" t="s">
        <v>112</v>
      </c>
      <c r="E5" s="83"/>
      <c r="F5" s="84"/>
      <c r="G5" s="9">
        <f>IF(E5&gt;=3,E5*F5,0)</f>
        <v>0</v>
      </c>
      <c r="H5" s="35">
        <f>IF(E5&gt;=3,F5,0)</f>
        <v>0</v>
      </c>
    </row>
    <row r="6" spans="1:8" s="7" customFormat="1" ht="11.25" customHeight="1">
      <c r="A6" s="287"/>
      <c r="B6" s="80"/>
      <c r="C6" s="30" t="s">
        <v>8</v>
      </c>
      <c r="D6" s="85" t="s">
        <v>113</v>
      </c>
      <c r="E6" s="86"/>
      <c r="F6" s="87"/>
      <c r="G6" s="9">
        <f aca="true" t="shared" si="0" ref="G6:G24">IF(E6&gt;=3,E6*F6,0)</f>
        <v>0</v>
      </c>
      <c r="H6" s="35">
        <f aca="true" t="shared" si="1" ref="H6:H45">IF(E6&gt;=3,F6,0)</f>
        <v>0</v>
      </c>
    </row>
    <row r="7" spans="1:8" s="7" customFormat="1" ht="11.25" customHeight="1">
      <c r="A7" s="287"/>
      <c r="B7" s="80"/>
      <c r="C7" s="30" t="s">
        <v>8</v>
      </c>
      <c r="D7" s="85" t="s">
        <v>114</v>
      </c>
      <c r="E7" s="86"/>
      <c r="F7" s="87"/>
      <c r="G7" s="9">
        <f t="shared" si="0"/>
        <v>0</v>
      </c>
      <c r="H7" s="35">
        <f t="shared" si="1"/>
        <v>0</v>
      </c>
    </row>
    <row r="8" spans="1:8" s="7" customFormat="1" ht="11.25" customHeight="1">
      <c r="A8" s="287"/>
      <c r="B8" s="80"/>
      <c r="C8" s="30" t="s">
        <v>8</v>
      </c>
      <c r="D8" s="85"/>
      <c r="E8" s="86"/>
      <c r="F8" s="87"/>
      <c r="G8" s="9">
        <f t="shared" si="0"/>
        <v>0</v>
      </c>
      <c r="H8" s="35">
        <f t="shared" si="1"/>
        <v>0</v>
      </c>
    </row>
    <row r="9" spans="1:8" s="7" customFormat="1" ht="11.25" customHeight="1">
      <c r="A9" s="287"/>
      <c r="B9" s="80"/>
      <c r="C9" s="30" t="s">
        <v>8</v>
      </c>
      <c r="D9" s="85"/>
      <c r="E9" s="86"/>
      <c r="F9" s="87"/>
      <c r="G9" s="9">
        <f t="shared" si="0"/>
        <v>0</v>
      </c>
      <c r="H9" s="35">
        <f t="shared" si="1"/>
        <v>0</v>
      </c>
    </row>
    <row r="10" spans="1:8" s="7" customFormat="1" ht="11.25" customHeight="1">
      <c r="A10" s="287"/>
      <c r="B10" s="80"/>
      <c r="C10" s="30" t="s">
        <v>8</v>
      </c>
      <c r="D10" s="85"/>
      <c r="E10" s="86"/>
      <c r="F10" s="87"/>
      <c r="G10" s="9">
        <f t="shared" si="0"/>
        <v>0</v>
      </c>
      <c r="H10" s="35">
        <f t="shared" si="1"/>
        <v>0</v>
      </c>
    </row>
    <row r="11" spans="1:8" s="7" customFormat="1" ht="11.25" customHeight="1">
      <c r="A11" s="287"/>
      <c r="B11" s="80"/>
      <c r="C11" s="30" t="s">
        <v>8</v>
      </c>
      <c r="D11" s="85"/>
      <c r="E11" s="86"/>
      <c r="F11" s="87"/>
      <c r="G11" s="9">
        <f t="shared" si="0"/>
        <v>0</v>
      </c>
      <c r="H11" s="35">
        <f t="shared" si="1"/>
        <v>0</v>
      </c>
    </row>
    <row r="12" spans="1:8" s="7" customFormat="1" ht="11.25" customHeight="1">
      <c r="A12" s="287"/>
      <c r="B12" s="80"/>
      <c r="C12" s="30" t="s">
        <v>8</v>
      </c>
      <c r="D12" s="85"/>
      <c r="E12" s="86"/>
      <c r="F12" s="87"/>
      <c r="G12" s="9">
        <f t="shared" si="0"/>
        <v>0</v>
      </c>
      <c r="H12" s="35">
        <f t="shared" si="1"/>
        <v>0</v>
      </c>
    </row>
    <row r="13" spans="1:8" s="7" customFormat="1" ht="11.25" customHeight="1">
      <c r="A13" s="287"/>
      <c r="B13" s="80"/>
      <c r="C13" s="30" t="s">
        <v>8</v>
      </c>
      <c r="D13" s="85"/>
      <c r="E13" s="86"/>
      <c r="F13" s="87"/>
      <c r="G13" s="9">
        <f t="shared" si="0"/>
        <v>0</v>
      </c>
      <c r="H13" s="35">
        <f t="shared" si="1"/>
        <v>0</v>
      </c>
    </row>
    <row r="14" spans="1:8" s="7" customFormat="1" ht="11.25" customHeight="1">
      <c r="A14" s="287"/>
      <c r="B14" s="80"/>
      <c r="C14" s="30" t="s">
        <v>8</v>
      </c>
      <c r="D14" s="85"/>
      <c r="E14" s="86"/>
      <c r="F14" s="87"/>
      <c r="G14" s="9">
        <f t="shared" si="0"/>
        <v>0</v>
      </c>
      <c r="H14" s="35">
        <f t="shared" si="1"/>
        <v>0</v>
      </c>
    </row>
    <row r="15" spans="1:8" s="7" customFormat="1" ht="11.25" customHeight="1">
      <c r="A15" s="287"/>
      <c r="B15" s="80"/>
      <c r="C15" s="30" t="s">
        <v>8</v>
      </c>
      <c r="D15" s="85"/>
      <c r="E15" s="86"/>
      <c r="F15" s="87"/>
      <c r="G15" s="9">
        <f t="shared" si="0"/>
        <v>0</v>
      </c>
      <c r="H15" s="35">
        <f t="shared" si="1"/>
        <v>0</v>
      </c>
    </row>
    <row r="16" spans="1:8" s="7" customFormat="1" ht="11.25" customHeight="1">
      <c r="A16" s="287"/>
      <c r="B16" s="80"/>
      <c r="C16" s="30" t="s">
        <v>8</v>
      </c>
      <c r="D16" s="85"/>
      <c r="E16" s="86"/>
      <c r="F16" s="87"/>
      <c r="G16" s="9">
        <f t="shared" si="0"/>
        <v>0</v>
      </c>
      <c r="H16" s="35">
        <f t="shared" si="1"/>
        <v>0</v>
      </c>
    </row>
    <row r="17" spans="1:8" s="7" customFormat="1" ht="11.25" customHeight="1">
      <c r="A17" s="287"/>
      <c r="B17" s="80"/>
      <c r="C17" s="30" t="s">
        <v>8</v>
      </c>
      <c r="D17" s="85"/>
      <c r="E17" s="86"/>
      <c r="F17" s="87"/>
      <c r="G17" s="9">
        <f t="shared" si="0"/>
        <v>0</v>
      </c>
      <c r="H17" s="35">
        <f t="shared" si="1"/>
        <v>0</v>
      </c>
    </row>
    <row r="18" spans="1:8" s="7" customFormat="1" ht="11.25" customHeight="1">
      <c r="A18" s="287"/>
      <c r="B18" s="80"/>
      <c r="C18" s="30" t="s">
        <v>8</v>
      </c>
      <c r="D18" s="85"/>
      <c r="E18" s="86"/>
      <c r="F18" s="87"/>
      <c r="G18" s="9">
        <f t="shared" si="0"/>
        <v>0</v>
      </c>
      <c r="H18" s="35">
        <f t="shared" si="1"/>
        <v>0</v>
      </c>
    </row>
    <row r="19" spans="1:8" s="7" customFormat="1" ht="11.25" customHeight="1">
      <c r="A19" s="287"/>
      <c r="B19" s="80"/>
      <c r="C19" s="30" t="s">
        <v>8</v>
      </c>
      <c r="D19" s="85"/>
      <c r="E19" s="86"/>
      <c r="F19" s="87"/>
      <c r="G19" s="9">
        <f t="shared" si="0"/>
        <v>0</v>
      </c>
      <c r="H19" s="35">
        <f t="shared" si="1"/>
        <v>0</v>
      </c>
    </row>
    <row r="20" spans="1:8" s="7" customFormat="1" ht="11.25" customHeight="1">
      <c r="A20" s="287"/>
      <c r="B20" s="80"/>
      <c r="C20" s="30" t="s">
        <v>8</v>
      </c>
      <c r="D20" s="85"/>
      <c r="E20" s="86"/>
      <c r="F20" s="87"/>
      <c r="G20" s="9">
        <f t="shared" si="0"/>
        <v>0</v>
      </c>
      <c r="H20" s="35">
        <f t="shared" si="1"/>
        <v>0</v>
      </c>
    </row>
    <row r="21" spans="1:8" s="7" customFormat="1" ht="11.25" customHeight="1">
      <c r="A21" s="287"/>
      <c r="B21" s="80"/>
      <c r="C21" s="30" t="s">
        <v>8</v>
      </c>
      <c r="D21" s="85"/>
      <c r="E21" s="86"/>
      <c r="F21" s="87"/>
      <c r="G21" s="9">
        <f t="shared" si="0"/>
        <v>0</v>
      </c>
      <c r="H21" s="35">
        <f t="shared" si="1"/>
        <v>0</v>
      </c>
    </row>
    <row r="22" spans="1:8" s="7" customFormat="1" ht="11.25" customHeight="1">
      <c r="A22" s="287"/>
      <c r="B22" s="80"/>
      <c r="C22" s="30" t="s">
        <v>8</v>
      </c>
      <c r="D22" s="85"/>
      <c r="E22" s="86"/>
      <c r="F22" s="87"/>
      <c r="G22" s="9">
        <f t="shared" si="0"/>
        <v>0</v>
      </c>
      <c r="H22" s="35">
        <f t="shared" si="1"/>
        <v>0</v>
      </c>
    </row>
    <row r="23" spans="1:8" s="7" customFormat="1" ht="11.25" customHeight="1">
      <c r="A23" s="287"/>
      <c r="B23" s="80"/>
      <c r="C23" s="30" t="s">
        <v>8</v>
      </c>
      <c r="D23" s="85"/>
      <c r="E23" s="86"/>
      <c r="F23" s="87"/>
      <c r="G23" s="9">
        <f t="shared" si="0"/>
        <v>0</v>
      </c>
      <c r="H23" s="35">
        <f t="shared" si="1"/>
        <v>0</v>
      </c>
    </row>
    <row r="24" spans="1:8" s="7" customFormat="1" ht="11.25" customHeight="1">
      <c r="A24" s="287"/>
      <c r="B24" s="81"/>
      <c r="C24" s="31" t="s">
        <v>8</v>
      </c>
      <c r="D24" s="88"/>
      <c r="E24" s="89"/>
      <c r="F24" s="90"/>
      <c r="G24" s="9">
        <f t="shared" si="0"/>
        <v>0</v>
      </c>
      <c r="H24" s="35">
        <f t="shared" si="1"/>
        <v>0</v>
      </c>
    </row>
    <row r="25" spans="1:8" s="7" customFormat="1" ht="11.25" customHeight="1">
      <c r="A25" s="287"/>
      <c r="B25" s="290" t="s">
        <v>23</v>
      </c>
      <c r="C25" s="291"/>
      <c r="D25" s="292"/>
      <c r="E25" s="13"/>
      <c r="F25" s="14">
        <f>SUM(F5:F24)</f>
        <v>0</v>
      </c>
      <c r="G25" s="9">
        <f>SUM(G5:G24)</f>
        <v>0</v>
      </c>
      <c r="H25" s="35">
        <f>SUM(H5:H24)</f>
        <v>0</v>
      </c>
    </row>
    <row r="26" spans="1:8" s="7" customFormat="1" ht="11.25" customHeight="1">
      <c r="A26" s="287"/>
      <c r="B26" s="91"/>
      <c r="C26" s="29" t="s">
        <v>24</v>
      </c>
      <c r="D26" s="82" t="s">
        <v>115</v>
      </c>
      <c r="E26" s="92"/>
      <c r="F26" s="93"/>
      <c r="G26" s="9">
        <f aca="true" t="shared" si="2" ref="G26:G45">IF(E26&gt;=3,E26*F26,0)</f>
        <v>0</v>
      </c>
      <c r="H26" s="35">
        <f t="shared" si="1"/>
        <v>0</v>
      </c>
    </row>
    <row r="27" spans="1:8" s="7" customFormat="1" ht="11.25" customHeight="1">
      <c r="A27" s="287"/>
      <c r="B27" s="80"/>
      <c r="C27" s="30" t="s">
        <v>24</v>
      </c>
      <c r="D27" s="85" t="s">
        <v>116</v>
      </c>
      <c r="E27" s="86"/>
      <c r="F27" s="87"/>
      <c r="G27" s="9">
        <f t="shared" si="2"/>
        <v>0</v>
      </c>
      <c r="H27" s="35">
        <f t="shared" si="1"/>
        <v>0</v>
      </c>
    </row>
    <row r="28" spans="1:8" s="7" customFormat="1" ht="11.25" customHeight="1">
      <c r="A28" s="287"/>
      <c r="B28" s="80"/>
      <c r="C28" s="30" t="s">
        <v>24</v>
      </c>
      <c r="D28" s="85" t="s">
        <v>117</v>
      </c>
      <c r="E28" s="86"/>
      <c r="F28" s="87"/>
      <c r="G28" s="9">
        <f t="shared" si="2"/>
        <v>0</v>
      </c>
      <c r="H28" s="35">
        <f t="shared" si="1"/>
        <v>0</v>
      </c>
    </row>
    <row r="29" spans="1:8" s="7" customFormat="1" ht="11.25" customHeight="1">
      <c r="A29" s="287"/>
      <c r="B29" s="80"/>
      <c r="C29" s="30" t="s">
        <v>24</v>
      </c>
      <c r="D29" s="85" t="s">
        <v>118</v>
      </c>
      <c r="E29" s="86"/>
      <c r="F29" s="87"/>
      <c r="G29" s="9">
        <f t="shared" si="2"/>
        <v>0</v>
      </c>
      <c r="H29" s="35">
        <f t="shared" si="1"/>
        <v>0</v>
      </c>
    </row>
    <row r="30" spans="1:8" s="7" customFormat="1" ht="11.25" customHeight="1">
      <c r="A30" s="287"/>
      <c r="B30" s="80"/>
      <c r="C30" s="30" t="s">
        <v>24</v>
      </c>
      <c r="D30" s="85" t="s">
        <v>119</v>
      </c>
      <c r="E30" s="86"/>
      <c r="F30" s="87"/>
      <c r="G30" s="9">
        <f t="shared" si="2"/>
        <v>0</v>
      </c>
      <c r="H30" s="35">
        <f t="shared" si="1"/>
        <v>0</v>
      </c>
    </row>
    <row r="31" spans="1:8" s="7" customFormat="1" ht="11.25" customHeight="1">
      <c r="A31" s="287"/>
      <c r="B31" s="80"/>
      <c r="C31" s="30" t="s">
        <v>24</v>
      </c>
      <c r="D31" s="85"/>
      <c r="E31" s="86"/>
      <c r="F31" s="87"/>
      <c r="G31" s="9">
        <f t="shared" si="2"/>
        <v>0</v>
      </c>
      <c r="H31" s="35">
        <f t="shared" si="1"/>
        <v>0</v>
      </c>
    </row>
    <row r="32" spans="1:8" s="7" customFormat="1" ht="11.25" customHeight="1">
      <c r="A32" s="287"/>
      <c r="B32" s="80"/>
      <c r="C32" s="30" t="s">
        <v>24</v>
      </c>
      <c r="D32" s="85"/>
      <c r="E32" s="86"/>
      <c r="F32" s="87"/>
      <c r="G32" s="9">
        <f t="shared" si="2"/>
        <v>0</v>
      </c>
      <c r="H32" s="35">
        <f t="shared" si="1"/>
        <v>0</v>
      </c>
    </row>
    <row r="33" spans="1:8" s="7" customFormat="1" ht="11.25" customHeight="1">
      <c r="A33" s="287"/>
      <c r="B33" s="80"/>
      <c r="C33" s="30" t="s">
        <v>24</v>
      </c>
      <c r="D33" s="85"/>
      <c r="E33" s="86"/>
      <c r="F33" s="87"/>
      <c r="G33" s="9">
        <f t="shared" si="2"/>
        <v>0</v>
      </c>
      <c r="H33" s="35">
        <f t="shared" si="1"/>
        <v>0</v>
      </c>
    </row>
    <row r="34" spans="1:8" s="7" customFormat="1" ht="11.25" customHeight="1">
      <c r="A34" s="287"/>
      <c r="B34" s="80"/>
      <c r="C34" s="30" t="s">
        <v>24</v>
      </c>
      <c r="D34" s="85"/>
      <c r="E34" s="86"/>
      <c r="F34" s="87"/>
      <c r="G34" s="9">
        <f t="shared" si="2"/>
        <v>0</v>
      </c>
      <c r="H34" s="35">
        <f t="shared" si="1"/>
        <v>0</v>
      </c>
    </row>
    <row r="35" spans="1:8" s="7" customFormat="1" ht="11.25" customHeight="1">
      <c r="A35" s="287"/>
      <c r="B35" s="80"/>
      <c r="C35" s="30" t="s">
        <v>24</v>
      </c>
      <c r="D35" s="85"/>
      <c r="E35" s="86"/>
      <c r="F35" s="87"/>
      <c r="G35" s="9">
        <f t="shared" si="2"/>
        <v>0</v>
      </c>
      <c r="H35" s="35">
        <f t="shared" si="1"/>
        <v>0</v>
      </c>
    </row>
    <row r="36" spans="1:8" s="7" customFormat="1" ht="11.25" customHeight="1">
      <c r="A36" s="287"/>
      <c r="B36" s="80"/>
      <c r="C36" s="30" t="s">
        <v>24</v>
      </c>
      <c r="D36" s="85"/>
      <c r="E36" s="86"/>
      <c r="F36" s="87"/>
      <c r="G36" s="9">
        <f t="shared" si="2"/>
        <v>0</v>
      </c>
      <c r="H36" s="35">
        <f t="shared" si="1"/>
        <v>0</v>
      </c>
    </row>
    <row r="37" spans="1:8" s="7" customFormat="1" ht="11.25" customHeight="1">
      <c r="A37" s="287"/>
      <c r="B37" s="80"/>
      <c r="C37" s="30" t="s">
        <v>24</v>
      </c>
      <c r="D37" s="85"/>
      <c r="E37" s="86"/>
      <c r="F37" s="87"/>
      <c r="G37" s="9">
        <f t="shared" si="2"/>
        <v>0</v>
      </c>
      <c r="H37" s="35">
        <f t="shared" si="1"/>
        <v>0</v>
      </c>
    </row>
    <row r="38" spans="1:8" s="7" customFormat="1" ht="11.25" customHeight="1">
      <c r="A38" s="287"/>
      <c r="B38" s="80"/>
      <c r="C38" s="30" t="s">
        <v>24</v>
      </c>
      <c r="D38" s="85"/>
      <c r="E38" s="86"/>
      <c r="F38" s="87"/>
      <c r="G38" s="9">
        <f t="shared" si="2"/>
        <v>0</v>
      </c>
      <c r="H38" s="35">
        <f t="shared" si="1"/>
        <v>0</v>
      </c>
    </row>
    <row r="39" spans="1:8" s="7" customFormat="1" ht="11.25" customHeight="1">
      <c r="A39" s="287"/>
      <c r="B39" s="80"/>
      <c r="C39" s="30" t="s">
        <v>24</v>
      </c>
      <c r="D39" s="85"/>
      <c r="E39" s="86"/>
      <c r="F39" s="87"/>
      <c r="G39" s="9">
        <f t="shared" si="2"/>
        <v>0</v>
      </c>
      <c r="H39" s="35">
        <f t="shared" si="1"/>
        <v>0</v>
      </c>
    </row>
    <row r="40" spans="1:8" s="7" customFormat="1" ht="11.25" customHeight="1">
      <c r="A40" s="287"/>
      <c r="B40" s="80"/>
      <c r="C40" s="30" t="s">
        <v>24</v>
      </c>
      <c r="D40" s="85"/>
      <c r="E40" s="86"/>
      <c r="F40" s="87"/>
      <c r="G40" s="9">
        <f t="shared" si="2"/>
        <v>0</v>
      </c>
      <c r="H40" s="35">
        <f t="shared" si="1"/>
        <v>0</v>
      </c>
    </row>
    <row r="41" spans="1:8" s="7" customFormat="1" ht="11.25" customHeight="1">
      <c r="A41" s="287"/>
      <c r="B41" s="80"/>
      <c r="C41" s="30" t="s">
        <v>24</v>
      </c>
      <c r="D41" s="85"/>
      <c r="E41" s="86"/>
      <c r="F41" s="87"/>
      <c r="G41" s="9">
        <f t="shared" si="2"/>
        <v>0</v>
      </c>
      <c r="H41" s="35">
        <f t="shared" si="1"/>
        <v>0</v>
      </c>
    </row>
    <row r="42" spans="1:8" s="7" customFormat="1" ht="11.25" customHeight="1">
      <c r="A42" s="287"/>
      <c r="B42" s="80"/>
      <c r="C42" s="30" t="s">
        <v>24</v>
      </c>
      <c r="D42" s="85"/>
      <c r="E42" s="86"/>
      <c r="F42" s="87"/>
      <c r="G42" s="9">
        <f t="shared" si="2"/>
        <v>0</v>
      </c>
      <c r="H42" s="35">
        <f t="shared" si="1"/>
        <v>0</v>
      </c>
    </row>
    <row r="43" spans="1:8" s="7" customFormat="1" ht="11.25" customHeight="1">
      <c r="A43" s="287"/>
      <c r="B43" s="80"/>
      <c r="C43" s="30" t="s">
        <v>24</v>
      </c>
      <c r="D43" s="85"/>
      <c r="E43" s="86"/>
      <c r="F43" s="87"/>
      <c r="G43" s="9">
        <f t="shared" si="2"/>
        <v>0</v>
      </c>
      <c r="H43" s="35">
        <f t="shared" si="1"/>
        <v>0</v>
      </c>
    </row>
    <row r="44" spans="1:8" s="7" customFormat="1" ht="11.25" customHeight="1">
      <c r="A44" s="287"/>
      <c r="B44" s="80"/>
      <c r="C44" s="30" t="s">
        <v>24</v>
      </c>
      <c r="D44" s="85"/>
      <c r="E44" s="86"/>
      <c r="F44" s="87"/>
      <c r="G44" s="9">
        <f t="shared" si="2"/>
        <v>0</v>
      </c>
      <c r="H44" s="35">
        <f t="shared" si="1"/>
        <v>0</v>
      </c>
    </row>
    <row r="45" spans="1:8" s="7" customFormat="1" ht="11.25" customHeight="1">
      <c r="A45" s="287"/>
      <c r="B45" s="81"/>
      <c r="C45" s="31" t="s">
        <v>24</v>
      </c>
      <c r="D45" s="88"/>
      <c r="E45" s="89"/>
      <c r="F45" s="90"/>
      <c r="G45" s="9">
        <f t="shared" si="2"/>
        <v>0</v>
      </c>
      <c r="H45" s="35">
        <f t="shared" si="1"/>
        <v>0</v>
      </c>
    </row>
    <row r="46" spans="1:8" s="7" customFormat="1" ht="11.25" customHeight="1" thickBot="1">
      <c r="A46" s="288"/>
      <c r="B46" s="274" t="s">
        <v>25</v>
      </c>
      <c r="C46" s="275"/>
      <c r="D46" s="276"/>
      <c r="E46" s="15"/>
      <c r="F46" s="16">
        <f>SUM(F26:F45)</f>
        <v>0</v>
      </c>
      <c r="G46" s="9">
        <f>SUM(G26:G45)</f>
        <v>0</v>
      </c>
      <c r="H46" s="107">
        <f>SUM(H26:H45)</f>
        <v>0</v>
      </c>
    </row>
    <row r="47" spans="1:8" s="7" customFormat="1" ht="11.25" customHeight="1" thickBot="1" thickTop="1">
      <c r="A47" s="283" t="s">
        <v>30</v>
      </c>
      <c r="B47" s="284"/>
      <c r="C47" s="285"/>
      <c r="D47" s="285"/>
      <c r="E47" s="21"/>
      <c r="F47" s="22">
        <f>F25+F46</f>
        <v>0</v>
      </c>
      <c r="G47" s="10">
        <f>G25+G46</f>
        <v>0</v>
      </c>
      <c r="H47" s="108">
        <f>H25+H46</f>
        <v>0</v>
      </c>
    </row>
    <row r="48" spans="1:8" s="7" customFormat="1" ht="11.25" customHeight="1">
      <c r="A48" s="286" t="s">
        <v>44</v>
      </c>
      <c r="B48" s="94"/>
      <c r="C48" s="33" t="s">
        <v>8</v>
      </c>
      <c r="D48" s="95"/>
      <c r="E48" s="96"/>
      <c r="F48" s="97"/>
      <c r="G48" s="9">
        <f aca="true" t="shared" si="3" ref="G48:G53">IF(E48&gt;=3,E48*F48,0)</f>
        <v>0</v>
      </c>
      <c r="H48" s="109">
        <f aca="true" t="shared" si="4" ref="H48:H53">IF(E48&gt;=3,F48,0)</f>
        <v>0</v>
      </c>
    </row>
    <row r="49" spans="1:8" s="7" customFormat="1" ht="11.25" customHeight="1">
      <c r="A49" s="287"/>
      <c r="B49" s="80"/>
      <c r="C49" s="30" t="s">
        <v>8</v>
      </c>
      <c r="D49" s="85"/>
      <c r="E49" s="86"/>
      <c r="F49" s="87"/>
      <c r="G49" s="9">
        <f t="shared" si="3"/>
        <v>0</v>
      </c>
      <c r="H49" s="109">
        <f t="shared" si="4"/>
        <v>0</v>
      </c>
    </row>
    <row r="50" spans="1:8" s="7" customFormat="1" ht="11.25" customHeight="1">
      <c r="A50" s="287"/>
      <c r="B50" s="80"/>
      <c r="C50" s="30" t="s">
        <v>8</v>
      </c>
      <c r="D50" s="85"/>
      <c r="E50" s="86"/>
      <c r="F50" s="87"/>
      <c r="G50" s="9">
        <f t="shared" si="3"/>
        <v>0</v>
      </c>
      <c r="H50" s="109">
        <f t="shared" si="4"/>
        <v>0</v>
      </c>
    </row>
    <row r="51" spans="1:8" s="7" customFormat="1" ht="11.25" customHeight="1">
      <c r="A51" s="287"/>
      <c r="B51" s="80"/>
      <c r="C51" s="30" t="s">
        <v>8</v>
      </c>
      <c r="D51" s="85"/>
      <c r="E51" s="86"/>
      <c r="F51" s="87"/>
      <c r="G51" s="9">
        <f t="shared" si="3"/>
        <v>0</v>
      </c>
      <c r="H51" s="109">
        <f t="shared" si="4"/>
        <v>0</v>
      </c>
    </row>
    <row r="52" spans="1:8" s="7" customFormat="1" ht="11.25" customHeight="1">
      <c r="A52" s="287"/>
      <c r="B52" s="80"/>
      <c r="C52" s="30" t="s">
        <v>8</v>
      </c>
      <c r="D52" s="85"/>
      <c r="E52" s="86"/>
      <c r="F52" s="87"/>
      <c r="G52" s="9">
        <f t="shared" si="3"/>
        <v>0</v>
      </c>
      <c r="H52" s="109">
        <f t="shared" si="4"/>
        <v>0</v>
      </c>
    </row>
    <row r="53" spans="1:8" s="7" customFormat="1" ht="11.25" customHeight="1">
      <c r="A53" s="287"/>
      <c r="B53" s="81"/>
      <c r="C53" s="31" t="s">
        <v>8</v>
      </c>
      <c r="D53" s="88"/>
      <c r="E53" s="89"/>
      <c r="F53" s="90"/>
      <c r="G53" s="9">
        <f t="shared" si="3"/>
        <v>0</v>
      </c>
      <c r="H53" s="109">
        <f t="shared" si="4"/>
        <v>0</v>
      </c>
    </row>
    <row r="54" spans="1:8" s="7" customFormat="1" ht="11.25" customHeight="1">
      <c r="A54" s="287"/>
      <c r="B54" s="280" t="s">
        <v>26</v>
      </c>
      <c r="C54" s="281"/>
      <c r="D54" s="282"/>
      <c r="E54" s="13"/>
      <c r="F54" s="14">
        <f>SUM(F48:F53)</f>
        <v>0</v>
      </c>
      <c r="G54" s="9">
        <f>SUM(G48:G53)</f>
        <v>0</v>
      </c>
      <c r="H54" s="105">
        <f>SUM(H48:H53)</f>
        <v>0</v>
      </c>
    </row>
    <row r="55" spans="1:8" s="7" customFormat="1" ht="11.25" customHeight="1">
      <c r="A55" s="287"/>
      <c r="B55" s="91"/>
      <c r="C55" s="34" t="s">
        <v>24</v>
      </c>
      <c r="D55" s="98"/>
      <c r="E55" s="99"/>
      <c r="F55" s="93"/>
      <c r="G55" s="9">
        <f aca="true" t="shared" si="5" ref="G55:G60">IF(E55&gt;=3,E55*F55,0)</f>
        <v>0</v>
      </c>
      <c r="H55" s="109">
        <f aca="true" t="shared" si="6" ref="H55:H60">IF(E55&gt;=3,F55,0)</f>
        <v>0</v>
      </c>
    </row>
    <row r="56" spans="1:8" s="7" customFormat="1" ht="11.25" customHeight="1">
      <c r="A56" s="287"/>
      <c r="B56" s="80"/>
      <c r="C56" s="30" t="s">
        <v>24</v>
      </c>
      <c r="D56" s="85"/>
      <c r="E56" s="100"/>
      <c r="F56" s="87"/>
      <c r="G56" s="9">
        <f t="shared" si="5"/>
        <v>0</v>
      </c>
      <c r="H56" s="109">
        <f t="shared" si="6"/>
        <v>0</v>
      </c>
    </row>
    <row r="57" spans="1:8" s="7" customFormat="1" ht="11.25" customHeight="1">
      <c r="A57" s="287"/>
      <c r="B57" s="80"/>
      <c r="C57" s="30" t="s">
        <v>24</v>
      </c>
      <c r="D57" s="85"/>
      <c r="E57" s="100"/>
      <c r="F57" s="87"/>
      <c r="G57" s="9">
        <f t="shared" si="5"/>
        <v>0</v>
      </c>
      <c r="H57" s="109">
        <f t="shared" si="6"/>
        <v>0</v>
      </c>
    </row>
    <row r="58" spans="1:8" s="7" customFormat="1" ht="11.25" customHeight="1">
      <c r="A58" s="287"/>
      <c r="B58" s="80"/>
      <c r="C58" s="30" t="s">
        <v>24</v>
      </c>
      <c r="D58" s="85"/>
      <c r="E58" s="100"/>
      <c r="F58" s="87"/>
      <c r="G58" s="9">
        <f t="shared" si="5"/>
        <v>0</v>
      </c>
      <c r="H58" s="109">
        <f t="shared" si="6"/>
        <v>0</v>
      </c>
    </row>
    <row r="59" spans="1:8" s="7" customFormat="1" ht="11.25" customHeight="1">
      <c r="A59" s="287"/>
      <c r="B59" s="80"/>
      <c r="C59" s="30" t="s">
        <v>24</v>
      </c>
      <c r="D59" s="85"/>
      <c r="E59" s="100"/>
      <c r="F59" s="87"/>
      <c r="G59" s="9">
        <f t="shared" si="5"/>
        <v>0</v>
      </c>
      <c r="H59" s="109">
        <f t="shared" si="6"/>
        <v>0</v>
      </c>
    </row>
    <row r="60" spans="1:8" s="7" customFormat="1" ht="11.25" customHeight="1">
      <c r="A60" s="287"/>
      <c r="B60" s="81"/>
      <c r="C60" s="31" t="s">
        <v>24</v>
      </c>
      <c r="D60" s="101"/>
      <c r="E60" s="102"/>
      <c r="F60" s="103"/>
      <c r="G60" s="9">
        <f t="shared" si="5"/>
        <v>0</v>
      </c>
      <c r="H60" s="109">
        <f t="shared" si="6"/>
        <v>0</v>
      </c>
    </row>
    <row r="61" spans="1:8" s="7" customFormat="1" ht="11.25" customHeight="1" thickBot="1">
      <c r="A61" s="288"/>
      <c r="B61" s="274" t="s">
        <v>25</v>
      </c>
      <c r="C61" s="275"/>
      <c r="D61" s="276"/>
      <c r="E61" s="77"/>
      <c r="F61" s="78">
        <f>SUM(F55:F60)</f>
        <v>0</v>
      </c>
      <c r="G61" s="9">
        <f>SUM(G55:G60)</f>
        <v>0</v>
      </c>
      <c r="H61" s="105">
        <f>SUM(H55:H60)</f>
        <v>0</v>
      </c>
    </row>
    <row r="62" spans="1:8" s="7" customFormat="1" ht="11.25" customHeight="1" thickBot="1" thickTop="1">
      <c r="A62" s="302" t="s">
        <v>31</v>
      </c>
      <c r="B62" s="303"/>
      <c r="C62" s="303"/>
      <c r="D62" s="284"/>
      <c r="E62" s="21"/>
      <c r="F62" s="22">
        <f>F54+F61</f>
        <v>0</v>
      </c>
      <c r="G62" s="11">
        <f>G54+G61</f>
        <v>0</v>
      </c>
      <c r="H62" s="110">
        <f>H54+H61</f>
        <v>0</v>
      </c>
    </row>
    <row r="63" spans="1:8" ht="11.25" customHeight="1">
      <c r="A63" s="304" t="s">
        <v>27</v>
      </c>
      <c r="B63" s="305"/>
      <c r="C63" s="306"/>
      <c r="D63" s="306"/>
      <c r="E63" s="23"/>
      <c r="F63" s="24">
        <f>F47+F62</f>
        <v>0</v>
      </c>
      <c r="G63" s="12">
        <f>G47+G62</f>
        <v>0</v>
      </c>
      <c r="H63" s="111">
        <f>H47+H62</f>
        <v>0</v>
      </c>
    </row>
    <row r="64" spans="1:8" ht="11.25" customHeight="1">
      <c r="A64" s="298"/>
      <c r="B64" s="25"/>
      <c r="C64" s="300" t="s">
        <v>26</v>
      </c>
      <c r="D64" s="300"/>
      <c r="E64" s="13"/>
      <c r="F64" s="14">
        <f>F25+F54</f>
        <v>0</v>
      </c>
      <c r="G64" s="12">
        <f>G25+G54</f>
        <v>0</v>
      </c>
      <c r="H64" s="111">
        <f>H25+H54</f>
        <v>0</v>
      </c>
    </row>
    <row r="65" spans="1:8" ht="11.25" customHeight="1" thickBot="1">
      <c r="A65" s="299"/>
      <c r="B65" s="26"/>
      <c r="C65" s="301" t="s">
        <v>25</v>
      </c>
      <c r="D65" s="301"/>
      <c r="E65" s="27"/>
      <c r="F65" s="28">
        <f>F46+F61</f>
        <v>0</v>
      </c>
      <c r="G65" s="12">
        <f>G46+G61</f>
        <v>0</v>
      </c>
      <c r="H65" s="111">
        <f>H46+H61</f>
        <v>0</v>
      </c>
    </row>
    <row r="66" spans="1:6" ht="11.25" customHeight="1" thickBot="1">
      <c r="A66" s="76"/>
      <c r="B66" s="76"/>
      <c r="C66" s="76"/>
      <c r="D66" s="76"/>
      <c r="E66" s="76"/>
      <c r="F66" s="76"/>
    </row>
    <row r="67" spans="1:6" ht="18" customHeight="1" thickBot="1">
      <c r="A67" s="293" t="s">
        <v>28</v>
      </c>
      <c r="B67" s="294"/>
      <c r="C67" s="295"/>
      <c r="D67" s="295"/>
      <c r="E67" s="278">
        <f>IF(F63=0,0,ROUNDDOWN(F65/F63,4))</f>
        <v>0</v>
      </c>
      <c r="F67" s="279"/>
    </row>
    <row r="68" spans="1:6" ht="11.25" customHeight="1" thickBot="1">
      <c r="A68" s="76"/>
      <c r="B68" s="76"/>
      <c r="C68" s="76"/>
      <c r="D68" s="76"/>
      <c r="E68" s="76"/>
      <c r="F68" s="76"/>
    </row>
    <row r="69" spans="1:6" ht="18" customHeight="1" thickBot="1">
      <c r="A69" s="293" t="s">
        <v>18</v>
      </c>
      <c r="B69" s="294"/>
      <c r="C69" s="295"/>
      <c r="D69" s="295"/>
      <c r="E69" s="296">
        <f>IF(H63=0,0,ROUNDDOWN(G63/H63,2))</f>
        <v>0</v>
      </c>
      <c r="F69" s="297"/>
    </row>
  </sheetData>
  <sheetProtection/>
  <mergeCells count="19">
    <mergeCell ref="A5:A46"/>
    <mergeCell ref="A69:D69"/>
    <mergeCell ref="E69:F69"/>
    <mergeCell ref="A67:D67"/>
    <mergeCell ref="A64:A65"/>
    <mergeCell ref="C64:D64"/>
    <mergeCell ref="C65:D65"/>
    <mergeCell ref="A62:D62"/>
    <mergeCell ref="A63:D63"/>
    <mergeCell ref="A1:F2"/>
    <mergeCell ref="B46:D46"/>
    <mergeCell ref="G3:H3"/>
    <mergeCell ref="E67:F67"/>
    <mergeCell ref="B54:D54"/>
    <mergeCell ref="A47:D47"/>
    <mergeCell ref="A48:A61"/>
    <mergeCell ref="B61:D61"/>
    <mergeCell ref="A3:D3"/>
    <mergeCell ref="B25:D25"/>
  </mergeCells>
  <printOptions/>
  <pageMargins left="0.88" right="0.75" top="0.67" bottom="0.69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2012-03-19T08:27:51Z</cp:lastPrinted>
  <dcterms:created xsi:type="dcterms:W3CDTF">2010-09-17T00:36:55Z</dcterms:created>
  <dcterms:modified xsi:type="dcterms:W3CDTF">2019-03-15T04:23:01Z</dcterms:modified>
  <cp:category/>
  <cp:version/>
  <cp:contentType/>
  <cp:contentStatus/>
</cp:coreProperties>
</file>