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6.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7.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8.xml" ContentType="application/vnd.openxmlformats-officedocument.spreadsheetml.comment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224.61.10\市街地建築部\建築企画課\市街地担当\R6\200_その他\○HP更新（庶務）\総合設計様式\うｐ\万たて\"/>
    </mc:Choice>
  </mc:AlternateContent>
  <xr:revisionPtr revIDLastSave="0" documentId="13_ncr:1_{A13ACFCA-446B-4C2F-88FB-76C725B6A4CB}" xr6:coauthVersionLast="47" xr6:coauthVersionMax="47" xr10:uidLastSave="{00000000-0000-0000-0000-000000000000}"/>
  <bookViews>
    <workbookView xWindow="28680" yWindow="-120" windowWidth="29040" windowHeight="15720" tabRatio="671" firstSheet="1" activeTab="6" xr2:uid="{00000000-000D-0000-FFFF-FFFF00000000}"/>
  </bookViews>
  <sheets>
    <sheet name="整備必要台数（住宅）" sheetId="8" state="hidden" r:id="rId1"/>
    <sheet name="その1" sheetId="1" r:id="rId2"/>
    <sheet name="その２" sheetId="22" r:id="rId3"/>
    <sheet name="その2住宅" sheetId="12" state="hidden" r:id="rId4"/>
    <sheet name="その2住宅以外" sheetId="17" state="hidden" r:id="rId5"/>
    <sheet name="その3住宅" sheetId="10" r:id="rId6"/>
    <sheet name="その3住宅以外" sheetId="16" r:id="rId7"/>
    <sheet name="その4住宅" sheetId="18" state="hidden" r:id="rId8"/>
    <sheet name="その4住宅以外" sheetId="20" state="hidden" r:id="rId9"/>
    <sheet name="その２改定案 (非住宅)" sheetId="11" state="hidden" r:id="rId10"/>
  </sheets>
  <definedNames>
    <definedName name="_xlnm.Print_Area" localSheetId="1">その1!$A$1:$T$58</definedName>
    <definedName name="_xlnm.Print_Area" localSheetId="2">その２!$A$1:$U$55</definedName>
    <definedName name="_xlnm.Print_Area" localSheetId="3">その2住宅!$A$1:$Q$71</definedName>
    <definedName name="_xlnm.Print_Area" localSheetId="4">その2住宅以外!$A$1:$Q$71</definedName>
    <definedName name="_xlnm.Print_Area" localSheetId="5">その3住宅!$A$1:$L$51</definedName>
    <definedName name="_xlnm.Print_Area" localSheetId="6">その3住宅以外!$A$1:$L$51</definedName>
    <definedName name="_xlnm.Print_Area" localSheetId="7">その4住宅!$A$1:$N$78</definedName>
    <definedName name="_xlnm.Print_Area" localSheetId="8">その4住宅以外!$A$1:$N$78</definedName>
    <definedName name="共用駐車場" localSheetId="4">その2住宅以外!$P$23</definedName>
    <definedName name="共用駐車場">その2住宅!$R$23</definedName>
    <definedName name="専用駐車場" localSheetId="4">その2住宅以外!$P$23</definedName>
    <definedName name="専用駐車場">その2住宅!$R$23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2" l="1"/>
  <c r="K29" i="22"/>
  <c r="G29" i="22"/>
  <c r="H37" i="16"/>
  <c r="H17" i="16"/>
  <c r="H37" i="10"/>
  <c r="H17" i="10"/>
  <c r="C21" i="10" s="1"/>
  <c r="L45" i="22"/>
  <c r="L43" i="22"/>
  <c r="L40" i="22"/>
  <c r="L38" i="22"/>
  <c r="D45" i="22"/>
  <c r="D43" i="22"/>
  <c r="D40" i="22"/>
  <c r="D38" i="22"/>
  <c r="K35" i="22"/>
  <c r="C35" i="22"/>
  <c r="O21" i="22"/>
  <c r="O13" i="22"/>
  <c r="L26" i="22" s="1"/>
  <c r="O5" i="22"/>
  <c r="L21" i="22"/>
  <c r="H27" i="22" s="1"/>
  <c r="L5" i="22"/>
  <c r="H8" i="20"/>
  <c r="H5" i="20"/>
  <c r="C68" i="20"/>
  <c r="C39" i="20"/>
  <c r="H6" i="16" l="1"/>
  <c r="H29" i="22"/>
  <c r="H26" i="22"/>
  <c r="H25" i="22" s="1"/>
  <c r="H26" i="10"/>
  <c r="L29" i="22"/>
  <c r="L27" i="22"/>
  <c r="L25" i="22" s="1"/>
  <c r="H26" i="16"/>
  <c r="H6" i="10"/>
  <c r="V48" i="22"/>
  <c r="I48" i="22" s="1"/>
  <c r="J11" i="12"/>
  <c r="H8" i="18"/>
  <c r="H5" i="18"/>
  <c r="J19" i="12"/>
  <c r="J19" i="17"/>
  <c r="H9" i="20" s="1"/>
  <c r="J11" i="17"/>
  <c r="H6" i="20" s="1"/>
  <c r="H10" i="20" s="1"/>
  <c r="J3" i="17"/>
  <c r="D30" i="12" l="1"/>
  <c r="J3" i="12"/>
  <c r="H58" i="17" l="1"/>
  <c r="J55" i="17"/>
  <c r="K23" i="17"/>
  <c r="K25" i="17" s="1"/>
  <c r="H58" i="12"/>
  <c r="J55" i="12"/>
  <c r="H9" i="18"/>
  <c r="H6" i="18"/>
  <c r="H10" i="18" l="1"/>
  <c r="M22" i="17"/>
  <c r="D54" i="17"/>
  <c r="H62" i="17"/>
  <c r="H48" i="17"/>
  <c r="H44" i="17"/>
  <c r="J31" i="17"/>
  <c r="D54" i="12"/>
  <c r="D30" i="17"/>
  <c r="H30" i="17" s="1"/>
  <c r="H30" i="12"/>
  <c r="L30" i="12" l="1"/>
  <c r="J30" i="12"/>
  <c r="C68" i="18" l="1"/>
  <c r="C39" i="18"/>
  <c r="H54" i="17"/>
  <c r="L30" i="17" l="1"/>
  <c r="J54" i="17"/>
  <c r="L54" i="17"/>
  <c r="J30" i="17"/>
  <c r="C21" i="16"/>
  <c r="C41" i="10"/>
  <c r="C41" i="16"/>
  <c r="H54" i="12" l="1"/>
  <c r="J54" i="12" s="1"/>
  <c r="K23" i="12" l="1"/>
  <c r="K25" i="12" s="1"/>
  <c r="L54" i="12"/>
  <c r="Q34" i="1"/>
  <c r="H62" i="12" l="1"/>
  <c r="H44" i="12"/>
  <c r="H48" i="12"/>
  <c r="J31" i="12"/>
  <c r="M22" i="12"/>
  <c r="H3" i="11"/>
  <c r="D20" i="8"/>
  <c r="H3" i="8" l="1"/>
  <c r="Q56" i="1" l="1"/>
  <c r="Q45" i="1"/>
  <c r="G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R1" authorId="0" shapeId="0" xr:uid="{00000000-0006-0000-0100-000001000000}">
      <text>
        <r>
          <rPr>
            <sz val="9"/>
            <color indexed="81"/>
            <rFont val="MS P ゴシック"/>
            <family val="3"/>
            <charset val="128"/>
          </rPr>
          <t xml:space="preserve">
　</t>
        </r>
        <r>
          <rPr>
            <b/>
            <u/>
            <sz val="9"/>
            <color indexed="81"/>
            <rFont val="MS P ゴシック"/>
            <family val="3"/>
            <charset val="128"/>
          </rPr>
          <t>当シート(その１)の入力・提出が必要なのは、下記➀②のいずれかに該当する場合です</t>
        </r>
        <r>
          <rPr>
            <b/>
            <sz val="9"/>
            <color indexed="81"/>
            <rFont val="MS P ゴシック"/>
            <family val="3"/>
            <charset val="128"/>
          </rPr>
          <t>。</t>
        </r>
        <r>
          <rPr>
            <sz val="9"/>
            <color indexed="81"/>
            <rFont val="MS P ゴシック"/>
            <family val="3"/>
            <charset val="128"/>
          </rPr>
          <t xml:space="preserve">
</t>
        </r>
        <r>
          <rPr>
            <b/>
            <sz val="9"/>
            <color indexed="81"/>
            <rFont val="MS P ゴシック"/>
            <family val="3"/>
            <charset val="128"/>
          </rPr>
          <t xml:space="preserve">
　➀住宅用途の延べ面積が2,000㎡以上で、住宅用途の駐車区画※(機械式含む)が
    １区画以上ある場合</t>
        </r>
        <r>
          <rPr>
            <sz val="9"/>
            <color indexed="81"/>
            <rFont val="MS P ゴシック"/>
            <family val="3"/>
            <charset val="128"/>
          </rPr>
          <t xml:space="preserve">
　　・その１、その２及びその３(住宅用途)を入力し、提出してください。
　</t>
        </r>
        <r>
          <rPr>
            <b/>
            <sz val="9"/>
            <color indexed="81"/>
            <rFont val="MS P ゴシック"/>
            <family val="3"/>
            <charset val="128"/>
          </rPr>
          <t>②住宅以外の用途の延べ面積が2,000㎡以上で、住宅以外の用途の駐車区画※(機械式含む)
    が１区画以上ある場合</t>
        </r>
        <r>
          <rPr>
            <sz val="9"/>
            <color indexed="81"/>
            <rFont val="MS P ゴシック"/>
            <family val="3"/>
            <charset val="128"/>
          </rPr>
          <t xml:space="preserve">
　　・その１、その２及びその３(住宅以外の用途)を入力し、提出してください。
　【</t>
        </r>
        <r>
          <rPr>
            <b/>
            <sz val="9"/>
            <color indexed="81"/>
            <rFont val="MS P ゴシック"/>
            <family val="3"/>
            <charset val="128"/>
          </rPr>
          <t>補足】複合用途（住宅＋住宅以外）の場合
　・上記➀②両方に該当する場合</t>
        </r>
        <r>
          <rPr>
            <sz val="9"/>
            <color indexed="81"/>
            <rFont val="MS P ゴシック"/>
            <family val="3"/>
            <charset val="128"/>
          </rPr>
          <t xml:space="preserve">
　　・その１、その２、その３(住宅用途）及びその３（住宅以外の用途）を入力し、
　　　提出してください。
　</t>
        </r>
        <r>
          <rPr>
            <b/>
            <sz val="9"/>
            <color indexed="81"/>
            <rFont val="MS P ゴシック"/>
            <family val="3"/>
            <charset val="128"/>
          </rPr>
          <t>・上記➀②のいずれかに該当する場合
　　</t>
        </r>
        <r>
          <rPr>
            <sz val="9"/>
            <color indexed="81"/>
            <rFont val="MS P ゴシック"/>
            <family val="3"/>
            <charset val="128"/>
          </rPr>
          <t>・その１、その２及びその３（該当する用途のみ）を入力し、提出してください。
　※駐車区画
　　自動車（道路運送車両法(昭和26年法律第185号)第３条に規定する普通自動車、小型自
　　動車及び軽自動車のうち二輪自動車及び被けん引自動車を除く。）を１台駐車するため
　　に区画された空間とし、１区画の広さは概ね次のもの　
　　　・奥行き3.6m以上7.7m未満　
　　　・幅員2.0m以上3.0m未満（障害者用のためのものにあっては、3.5m以上）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S1" authorId="0" shapeId="0" xr:uid="{78FB3423-ECC3-4873-AC59-71958E34E2E1}">
      <text>
        <r>
          <rPr>
            <sz val="9"/>
            <color indexed="81"/>
            <rFont val="MS P ゴシック"/>
            <family val="3"/>
            <charset val="128"/>
          </rPr>
          <t xml:space="preserve">
　</t>
        </r>
        <r>
          <rPr>
            <b/>
            <u/>
            <sz val="10"/>
            <color indexed="81"/>
            <rFont val="MS P ゴシック"/>
            <family val="3"/>
            <charset val="128"/>
          </rPr>
          <t>⑴建築物に整備予定の駐車区画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⇒住宅用途のa～nを入力してください。
　　⇒住宅以外の用途のa'～n'には「０」を入力してください。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⇒住宅以外の用途のa'～n'を入力してください。
　　⇒住宅用途のa～nには「０」を入力してください。
　</t>
        </r>
        <r>
          <rPr>
            <b/>
            <sz val="10"/>
            <color indexed="81"/>
            <rFont val="MS P ゴシック"/>
            <family val="3"/>
            <charset val="128"/>
          </rPr>
          <t>・建築物が複合用途の場合</t>
        </r>
        <r>
          <rPr>
            <sz val="10"/>
            <color indexed="81"/>
            <rFont val="MS P ゴシック"/>
            <family val="3"/>
            <charset val="128"/>
          </rPr>
          <t xml:space="preserve">
　　(a)住宅用途≧2,000㎡かつ住宅以外の用途≧2,000㎡の場合
　　(b)住宅用途＜2,000㎡かつ住宅以外の用途≧2,000㎡の場合
　　(c)住宅用途≧2,000㎡かつ住宅以外の用途＜2,000㎡の場合
　　⇒延べ面積が2,000㎡を超える場合は、(a)～(c)いずれの場合も
　　　住宅用途のa～n及び住宅以外の用途のa'～n'を入力してください。
　</t>
        </r>
        <r>
          <rPr>
            <b/>
            <u/>
            <sz val="10"/>
            <color indexed="81"/>
            <rFont val="MS P ゴシック"/>
            <family val="3"/>
            <charset val="128"/>
          </rPr>
          <t>⑵電気自動車充電設備設置基準の適用有無・適用基準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⇒住宅以外の用途の主たる駐車施設は「なし」を選択、電気自動車充電設備設置
　　　基準は「なし」を選択、適用基準は「適用基準なし」を選択してください。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⇒住宅以外の用途の主たる駐車施設、電気自動車充電設備設置基準、適用基準に
　　　ついて、該当する内容をプルダウンから選択してください。
　　⇒住宅用途の主たる駐車施設は「なし」を選択、電気自動車充電設備設置
　　　基準は「なし」を選択、適用基準は「適用基準なし」を選択してください。
　</t>
        </r>
        <r>
          <rPr>
            <b/>
            <sz val="10"/>
            <color indexed="81"/>
            <rFont val="MS P ゴシック"/>
            <family val="3"/>
            <charset val="128"/>
          </rPr>
          <t>・建築物が複合用途の場合</t>
        </r>
        <r>
          <rPr>
            <sz val="10"/>
            <color indexed="81"/>
            <rFont val="MS P ゴシック"/>
            <family val="3"/>
            <charset val="128"/>
          </rPr>
          <t xml:space="preserve">
　　</t>
        </r>
        <r>
          <rPr>
            <b/>
            <sz val="10"/>
            <color indexed="81"/>
            <rFont val="MS P ゴシック"/>
            <family val="3"/>
            <charset val="128"/>
          </rPr>
          <t>(a)住宅用途≧2,000㎡かつ住宅以外の用途≧2,000㎡の場合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(b)住宅用途＜2,000㎡かつ住宅以外の用途≧2,000㎡の場合</t>
        </r>
        <r>
          <rPr>
            <sz val="10"/>
            <color indexed="81"/>
            <rFont val="MS P ゴシック"/>
            <family val="3"/>
            <charset val="128"/>
          </rPr>
          <t xml:space="preserve">
　　⇒住宅用途の主たる駐車施設、電気自動車充電設備設置基準について、該当する
　　　内容をプルダウンから選択してください。適用基準は「適用基準なし」を選択
　　　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(c)住宅用途≧2,000㎡かつ住宅以外の用途＜2,000㎡の場合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⇒住宅以外の用途の主たる駐車施設、電気自動車充電設備設置基準について、該
　　　当する内容をプルダウンから選択してください。適用基準は「適用基準なし」
　　　を選択してください。
　</t>
        </r>
        <r>
          <rPr>
            <b/>
            <u/>
            <sz val="10"/>
            <color indexed="81"/>
            <rFont val="MS P ゴシック"/>
            <family val="3"/>
            <charset val="128"/>
          </rPr>
          <t>⑶本計画における必要区画　の入力について</t>
        </r>
        <r>
          <rPr>
            <sz val="10"/>
            <color indexed="81"/>
            <rFont val="MS P ゴシック"/>
            <family val="3"/>
            <charset val="128"/>
          </rPr>
          <t xml:space="preserve">
　・⑵において、適用基準に「評価基準」又は「誘導水準」を選択した用途について、
　　該当するものに丸を付けてください。
　</t>
        </r>
        <r>
          <rPr>
            <b/>
            <u/>
            <sz val="10"/>
            <color indexed="81"/>
            <rFont val="MS P ゴシック"/>
            <family val="3"/>
            <charset val="128"/>
          </rPr>
          <t>⑷住宅専用駐車場整備基準・非住宅専用駐車場整備基準</t>
        </r>
        <r>
          <rPr>
            <sz val="10"/>
            <color indexed="81"/>
            <rFont val="MS P ゴシック"/>
            <family val="3"/>
            <charset val="128"/>
          </rPr>
          <t xml:space="preserve">
　・⑶において、住宅用途及び住宅以外の用途ともに⑴①に○を付けた場合
　　「①規則第９条の４に規定する電気自動車充電設備の整備区画数」を「住宅用途と
　　して整備する区画数（＝住宅専用駐車場整備基準）」と「住宅以外の用途として整
　　備する区画数（非住宅専用駐車場整備基準）」に任意に割り振ってください。
　・⑶において、住宅用途のみの⑴①に○を付けた場合
　　「①規則第９条の４に規定する電気自動車充電設備の整備区画数」と同じ区画数を
　　「住宅用途として整備する区画数（＝住宅専用駐車場整備基準）」に入力してくだ
　　さい。
　・⑶において、住宅以外の用途のみの⑴①に○を付けた場合
　　「①規則第９条の４に規定する電気自動車充電設備の整備区画数」と同じ区画数を
　　「住宅以外の用途として整備する区画数（＝非住宅専用駐車場整備基準）」に入力
　　してください。</t>
        </r>
        <r>
          <rPr>
            <sz val="11"/>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200-000001000000}">
      <text>
        <r>
          <rPr>
            <b/>
            <sz val="9"/>
            <color indexed="81"/>
            <rFont val="MS P ゴシック"/>
            <family val="3"/>
            <charset val="128"/>
          </rPr>
          <t xml:space="preserve">
【その２(住宅用途)の入力手順】
</t>
        </r>
        <r>
          <rPr>
            <sz val="9"/>
            <color indexed="81"/>
            <rFont val="MS P ゴシック"/>
            <family val="3"/>
            <charset val="128"/>
          </rPr>
          <t xml:space="preserve">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・その４(住宅用途)の入力に進んでください。
　　　（下段の必要区画数の表、その３(住宅用途)の入力は不要です）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・その３(住宅用途)の入力に進んでください。</t>
        </r>
      </text>
    </comment>
    <comment ref="Q1" authorId="0" shapeId="0" xr:uid="{00000000-0006-0000-0200-000002000000}">
      <text>
        <r>
          <rPr>
            <sz val="9"/>
            <color indexed="81"/>
            <rFont val="MS P ゴシック"/>
            <family val="3"/>
            <charset val="128"/>
          </rPr>
          <t>　
　</t>
        </r>
        <r>
          <rPr>
            <b/>
            <u/>
            <sz val="9"/>
            <color indexed="81"/>
            <rFont val="MS P ゴシック"/>
            <family val="3"/>
            <charset val="128"/>
          </rPr>
          <t xml:space="preserve">当シート[その２(住宅用途)]の入力・提出が必要なのは、
</t>
        </r>
        <r>
          <rPr>
            <b/>
            <sz val="9"/>
            <color indexed="81"/>
            <rFont val="MS P ゴシック"/>
            <family val="3"/>
            <charset val="128"/>
          </rPr>
          <t>　</t>
        </r>
        <r>
          <rPr>
            <b/>
            <u/>
            <sz val="9"/>
            <color indexed="81"/>
            <rFont val="MS P ゴシック"/>
            <family val="3"/>
            <charset val="128"/>
          </rPr>
          <t xml:space="preserve">住宅用途の延べ面積が2,000㎡以上で、住宅用途の駐車区画が１区画以上ある
</t>
        </r>
        <r>
          <rPr>
            <b/>
            <sz val="9"/>
            <color indexed="81"/>
            <rFont val="MS P ゴシック"/>
            <family val="3"/>
            <charset val="128"/>
          </rPr>
          <t>　</t>
        </r>
        <r>
          <rPr>
            <b/>
            <u/>
            <sz val="9"/>
            <color indexed="81"/>
            <rFont val="MS P ゴシック"/>
            <family val="3"/>
            <charset val="128"/>
          </rPr>
          <t>場合です</t>
        </r>
      </text>
    </comment>
    <comment ref="Q2" authorId="0" shapeId="0" xr:uid="{00000000-0006-0000-0200-000003000000}">
      <text>
        <r>
          <rPr>
            <b/>
            <sz val="9"/>
            <color indexed="81"/>
            <rFont val="MS P ゴシック"/>
            <family val="3"/>
            <charset val="128"/>
          </rPr>
          <t xml:space="preserve">
【専用駐車場】：特定の車両を駐車する駐車場
</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・建物所有者が自ら所有もしくは占有(リース等)する普通自動車等を駐車する
　　　　駐車区画（特段の契約行為がない場合含む）
</t>
        </r>
        <r>
          <rPr>
            <b/>
            <sz val="9"/>
            <color indexed="81"/>
            <rFont val="MS P ゴシック"/>
            <family val="3"/>
            <charset val="128"/>
          </rPr>
          <t xml:space="preserve">
【共用駐車場】：専用駐車区画以外の駐車場
　</t>
        </r>
        <r>
          <rPr>
            <sz val="9"/>
            <color indexed="81"/>
            <rFont val="MS P ゴシック"/>
            <family val="3"/>
            <charset val="128"/>
          </rPr>
          <t xml:space="preserve">例）・時間貸し駐車場
　　　・来客用の駐車区画
　　　・不特定多数の自動車が駐車する駐車区画（料金徴収の有無にかかわらず）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300-000001000000}">
      <text>
        <r>
          <rPr>
            <b/>
            <sz val="9"/>
            <color indexed="81"/>
            <rFont val="MS P ゴシック"/>
            <family val="3"/>
            <charset val="128"/>
          </rPr>
          <t xml:space="preserve">
【その２(住宅以外の用途)の入力手順】
</t>
        </r>
        <r>
          <rPr>
            <sz val="9"/>
            <color indexed="81"/>
            <rFont val="MS P ゴシック"/>
            <family val="3"/>
            <charset val="128"/>
          </rPr>
          <t>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・その４(住宅以外の用途)の入力に進んでください。
　　　（下段の必要区画数の表、その３(住宅以外の用途)の入力は不要です）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・その３(住宅以外の用途)の入力に進んでください。</t>
        </r>
      </text>
    </comment>
    <comment ref="Q1" authorId="0" shapeId="0" xr:uid="{00000000-0006-0000-0300-000002000000}">
      <text>
        <r>
          <rPr>
            <b/>
            <u/>
            <sz val="9"/>
            <color indexed="81"/>
            <rFont val="MS P ゴシック"/>
            <family val="3"/>
            <charset val="128"/>
          </rPr>
          <t xml:space="preserve">
</t>
        </r>
        <r>
          <rPr>
            <b/>
            <sz val="9"/>
            <color indexed="81"/>
            <rFont val="MS P ゴシック"/>
            <family val="3"/>
            <charset val="128"/>
          </rPr>
          <t>　</t>
        </r>
        <r>
          <rPr>
            <b/>
            <u/>
            <sz val="9"/>
            <color indexed="81"/>
            <rFont val="MS P ゴシック"/>
            <family val="3"/>
            <charset val="128"/>
          </rPr>
          <t xml:space="preserve">当シート[その２(住宅以外の用途)の入力・提出が必要なのは、
</t>
        </r>
        <r>
          <rPr>
            <b/>
            <sz val="9"/>
            <color indexed="81"/>
            <rFont val="MS P ゴシック"/>
            <family val="3"/>
            <charset val="128"/>
          </rPr>
          <t>　</t>
        </r>
        <r>
          <rPr>
            <b/>
            <u/>
            <sz val="9"/>
            <color indexed="81"/>
            <rFont val="MS P ゴシック"/>
            <family val="3"/>
            <charset val="128"/>
          </rPr>
          <t xml:space="preserve">住宅以外の用途の延べ面積が2,000㎡以上で、住宅以外の用途の駐車区画が
</t>
        </r>
        <r>
          <rPr>
            <b/>
            <sz val="9"/>
            <color indexed="81"/>
            <rFont val="MS P ゴシック"/>
            <family val="3"/>
            <charset val="128"/>
          </rPr>
          <t>　</t>
        </r>
        <r>
          <rPr>
            <b/>
            <u/>
            <sz val="9"/>
            <color indexed="81"/>
            <rFont val="MS P ゴシック"/>
            <family val="3"/>
            <charset val="128"/>
          </rPr>
          <t>１区画以上ある場合です</t>
        </r>
      </text>
    </comment>
    <comment ref="Q2" authorId="0" shapeId="0" xr:uid="{00000000-0006-0000-0300-000003000000}">
      <text>
        <r>
          <rPr>
            <sz val="9"/>
            <color indexed="81"/>
            <rFont val="MS P ゴシック"/>
            <family val="3"/>
            <charset val="128"/>
          </rPr>
          <t xml:space="preserve">　
</t>
        </r>
        <r>
          <rPr>
            <b/>
            <sz val="9"/>
            <color indexed="81"/>
            <rFont val="MS P ゴシック"/>
            <family val="3"/>
            <charset val="128"/>
          </rPr>
          <t>【専用駐車場】：特定の車両を駐車する駐車場</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
　　　　する駐車区画（特段の契約行為がない場合含む）
</t>
        </r>
        <r>
          <rPr>
            <b/>
            <sz val="9"/>
            <color indexed="81"/>
            <rFont val="MS P ゴシック"/>
            <family val="3"/>
            <charset val="128"/>
          </rPr>
          <t>【共用駐車場】：専用駐車区画以外の駐車場</t>
        </r>
        <r>
          <rPr>
            <sz val="9"/>
            <color indexed="81"/>
            <rFont val="MS P ゴシック"/>
            <family val="3"/>
            <charset val="128"/>
          </rPr>
          <t xml:space="preserve">
　例）・時間貸し駐車場
　　　・来客用の駐車区画
　　　・不特定多数の自動車が駐車する駐車区画
　　　　（料金徴収の有無にかかわらず）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400-000001000000}">
      <text>
        <r>
          <rPr>
            <sz val="9"/>
            <color indexed="81"/>
            <rFont val="MS P ゴシック"/>
            <family val="3"/>
            <charset val="128"/>
          </rPr>
          <t>　
【</t>
        </r>
        <r>
          <rPr>
            <b/>
            <sz val="9"/>
            <color indexed="81"/>
            <rFont val="MS P ゴシック"/>
            <family val="3"/>
            <charset val="128"/>
          </rPr>
          <t xml:space="preserve">その３(住宅用途)の入力手順】
</t>
        </r>
        <r>
          <rPr>
            <sz val="9"/>
            <color indexed="81"/>
            <rFont val="MS P ゴシック"/>
            <family val="3"/>
            <charset val="128"/>
          </rPr>
          <t xml:space="preserve">
　➀その２にて確認した、整備対象駐車場（原則、主たる駐車施設）について、
　　「⑴必要区画数」の「適用基準」をプルダウンで選択し、その２⑶による必要区画
　　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
</t>
        </r>
      </text>
    </comment>
    <comment ref="H17" authorId="0" shapeId="0" xr:uid="{00000000-0006-0000-0400-000003000000}">
      <text>
        <r>
          <rPr>
            <sz val="9"/>
            <color indexed="81"/>
            <rFont val="MS P ゴシック"/>
            <family val="3"/>
            <charset val="128"/>
          </rPr>
          <t>急速充電設備の定格出力を6kWで除して
得た数値（小数点以下切捨）</t>
        </r>
      </text>
    </comment>
    <comment ref="H37" authorId="0" shapeId="0" xr:uid="{7E771FC7-F733-4291-BD9D-95C437772F23}">
      <text>
        <r>
          <rPr>
            <sz val="9"/>
            <color indexed="81"/>
            <rFont val="MS P ゴシック"/>
            <family val="3"/>
            <charset val="128"/>
          </rPr>
          <t>急速充電設備の定格出力を6kWで除して
得た数値（小数点以下切捨）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500-000001000000}">
      <text>
        <r>
          <rPr>
            <b/>
            <sz val="9"/>
            <color indexed="81"/>
            <rFont val="MS P ゴシック"/>
            <family val="3"/>
            <charset val="128"/>
          </rPr>
          <t xml:space="preserve">
【その３(住宅以外の用途)の入力手順】
</t>
        </r>
        <r>
          <rPr>
            <sz val="9"/>
            <color indexed="81"/>
            <rFont val="MS P ゴシック"/>
            <family val="3"/>
            <charset val="128"/>
          </rPr>
          <t>　➀その２にて確認した、整備対象駐車場（原則、主たる駐車施設）について、
　　「⑴必要区画数」の「適用基準」をプルダウンで選択し、その２⑶による
　　必要区画数を入力してください。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t>
        </r>
      </text>
    </comment>
    <comment ref="H17" authorId="0" shapeId="0" xr:uid="{00000000-0006-0000-0500-000003000000}">
      <text>
        <r>
          <rPr>
            <sz val="9"/>
            <color indexed="81"/>
            <rFont val="MS P ゴシック"/>
            <family val="3"/>
            <charset val="128"/>
          </rPr>
          <t>急速充電設備の定格出力を6kWで除して
得た数値（小数点以下切捨）</t>
        </r>
      </text>
    </comment>
    <comment ref="H37" authorId="0" shapeId="0" xr:uid="{2BEEEE80-9F5F-4E3B-94B6-911636B65797}">
      <text>
        <r>
          <rPr>
            <sz val="9"/>
            <color indexed="81"/>
            <rFont val="MS P ゴシック"/>
            <family val="3"/>
            <charset val="128"/>
          </rPr>
          <t>急速充電設備の定格出力を6kWで除して
得た数値（小数点以下切捨）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600-000001000000}">
      <text>
        <r>
          <rPr>
            <b/>
            <sz val="9"/>
            <color indexed="81"/>
            <rFont val="MS P ゴシック"/>
            <family val="3"/>
            <charset val="128"/>
          </rPr>
          <t xml:space="preserve">
　</t>
        </r>
        <r>
          <rPr>
            <b/>
            <u/>
            <sz val="9"/>
            <color indexed="81"/>
            <rFont val="MS P ゴシック"/>
            <family val="3"/>
            <charset val="128"/>
          </rPr>
          <t xml:space="preserve">当シート[その４(住宅用途)]の入力・提出が必要なのは、
</t>
        </r>
        <r>
          <rPr>
            <b/>
            <sz val="9"/>
            <color indexed="81"/>
            <rFont val="MS P ゴシック"/>
            <family val="3"/>
            <charset val="128"/>
          </rPr>
          <t>　</t>
        </r>
        <r>
          <rPr>
            <b/>
            <u/>
            <sz val="9"/>
            <color indexed="81"/>
            <rFont val="MS P ゴシック"/>
            <family val="3"/>
            <charset val="128"/>
          </rPr>
          <t xml:space="preserve">その２(住宅用途)で入力した整備対象区画算定表において、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その２(住宅用途)で入力した整備対象区画算定表において、
　　ｇ又はｎが２以上の場合は、このシート[その４(住宅用途)]の入力
　　及び提出は不要です。その３(住宅用途)の入力に進んでください。</t>
        </r>
        <r>
          <rPr>
            <b/>
            <sz val="9"/>
            <color indexed="81"/>
            <rFont val="MS P ゴシック"/>
            <family val="3"/>
            <charset val="128"/>
          </rPr>
          <t xml:space="preserve">
</t>
        </r>
      </text>
    </comment>
    <comment ref="N1" authorId="0" shapeId="0" xr:uid="{00000000-0006-0000-0600-000002000000}">
      <text>
        <r>
          <rPr>
            <b/>
            <sz val="9"/>
            <color indexed="81"/>
            <rFont val="MS P ゴシック"/>
            <family val="3"/>
            <charset val="128"/>
          </rPr>
          <t xml:space="preserve">
【その４(住宅用途)の入力手順】
　</t>
        </r>
        <r>
          <rPr>
            <sz val="9"/>
            <color indexed="81"/>
            <rFont val="MS P ゴシック"/>
            <family val="3"/>
            <charset val="128"/>
          </rPr>
          <t>①その２(住宅用途)で入力した整備対象区画算定表を基に「機械式立体駐車区画
　　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▶その２(住宅用途)　※整備対象区画算定表のみ
　　　▶その４(住宅用途)　※機械式立体駐車区画と整備対象区画算定表のみ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600-000003000000}">
      <text>
        <r>
          <rPr>
            <sz val="9"/>
            <color indexed="81"/>
            <rFont val="MS P ゴシック"/>
            <family val="3"/>
            <charset val="128"/>
          </rPr>
          <t>急速充電設備の定格出力を6kWで除して
得た数値（小数点以下切捨）</t>
        </r>
      </text>
    </comment>
    <comment ref="H51" authorId="0" shapeId="0" xr:uid="{00000000-0006-0000-0600-000004000000}">
      <text>
        <r>
          <rPr>
            <sz val="9"/>
            <color indexed="81"/>
            <rFont val="MS P ゴシック"/>
            <family val="3"/>
            <charset val="128"/>
          </rPr>
          <t>急速充電設備の定格出力を6kWで除して
得た数値（小数点以下切捨）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700-000001000000}">
      <text>
        <r>
          <rPr>
            <b/>
            <sz val="9"/>
            <color indexed="81"/>
            <rFont val="MS P ゴシック"/>
            <family val="3"/>
            <charset val="128"/>
          </rPr>
          <t xml:space="preserve">
　</t>
        </r>
        <r>
          <rPr>
            <b/>
            <u/>
            <sz val="9"/>
            <color indexed="81"/>
            <rFont val="MS P ゴシック"/>
            <family val="3"/>
            <charset val="128"/>
          </rPr>
          <t xml:space="preserve">当シート[その４(住宅以外の用途)]の入力・提出が必要なのは、
</t>
        </r>
        <r>
          <rPr>
            <b/>
            <sz val="9"/>
            <color indexed="81"/>
            <rFont val="MS P ゴシック"/>
            <family val="3"/>
            <charset val="128"/>
          </rPr>
          <t>　</t>
        </r>
        <r>
          <rPr>
            <b/>
            <u/>
            <sz val="9"/>
            <color indexed="81"/>
            <rFont val="MS P ゴシック"/>
            <family val="3"/>
            <charset val="128"/>
          </rPr>
          <t xml:space="preserve">その２(住宅以外の用途)で入力した整備対象区画算定表において、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その２(住宅以外の用途)で入力した整備対象区画算定表において、
　　ｇ又はｎが２以上の場合は、このシート[その４(住宅以外の用途)]
　　の入力及び提出は不要です。その３(住宅以外の用途)の入力に進んで
　　ください。</t>
        </r>
        <r>
          <rPr>
            <b/>
            <sz val="9"/>
            <color indexed="81"/>
            <rFont val="MS P ゴシック"/>
            <family val="3"/>
            <charset val="128"/>
          </rPr>
          <t xml:space="preserve">
</t>
        </r>
      </text>
    </comment>
    <comment ref="N1" authorId="0" shapeId="0" xr:uid="{00000000-0006-0000-0700-000002000000}">
      <text>
        <r>
          <rPr>
            <b/>
            <sz val="9"/>
            <color indexed="81"/>
            <rFont val="MS P ゴシック"/>
            <family val="3"/>
            <charset val="128"/>
          </rPr>
          <t xml:space="preserve">
【その４(住宅以外の用途)の入力手順】
　</t>
        </r>
        <r>
          <rPr>
            <sz val="9"/>
            <color indexed="81"/>
            <rFont val="MS P ゴシック"/>
            <family val="3"/>
            <charset val="128"/>
          </rPr>
          <t>①その２(住宅以外の用途)で入力した整備対象区画算定表を基に「機械式立体
　　駐車区画と整備対象区画算定表」が自動生成されます。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延べ面積が2,000㎡以上且つ住宅以外の用途の駐車区画が１区画以上ある場
　　　合は、合わせて、住宅用途のシートの入力及び提出が必要です。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▶その２(住宅以外の用途)　※整備対象区画算定表のみ
　　　▶その４(住宅以外の用途)　※機械式立体駐車区画と整備対象区画算定表のみ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700-000003000000}">
      <text>
        <r>
          <rPr>
            <sz val="9"/>
            <color indexed="81"/>
            <rFont val="MS P ゴシック"/>
            <family val="3"/>
            <charset val="128"/>
          </rPr>
          <t>急速充電設備の定格出力を6kWで除して
得た数値（小数点以下切捨）</t>
        </r>
      </text>
    </comment>
    <comment ref="H51" authorId="0" shapeId="0" xr:uid="{00000000-0006-0000-0700-000004000000}">
      <text>
        <r>
          <rPr>
            <sz val="9"/>
            <color indexed="81"/>
            <rFont val="MS P ゴシック"/>
            <family val="3"/>
            <charset val="128"/>
          </rPr>
          <t>急速充電設備の定格出力を6kWで除して
得た数値（小数点以下切捨）</t>
        </r>
      </text>
    </comment>
  </commentList>
</comments>
</file>

<file path=xl/sharedStrings.xml><?xml version="1.0" encoding="utf-8"?>
<sst xmlns="http://schemas.openxmlformats.org/spreadsheetml/2006/main" count="1134" uniqueCount="293">
  <si>
    <t>工事期間（予定）</t>
    <phoneticPr fontId="2"/>
  </si>
  <si>
    <t>工事着手</t>
    <phoneticPr fontId="2"/>
  </si>
  <si>
    <t>工事完了</t>
    <phoneticPr fontId="2"/>
  </si>
  <si>
    <t>年</t>
    <rPh sb="0" eb="1">
      <t>ネン</t>
    </rPh>
    <phoneticPr fontId="2"/>
  </si>
  <si>
    <t>月</t>
    <rPh sb="0" eb="1">
      <t>ガツ</t>
    </rPh>
    <phoneticPr fontId="2"/>
  </si>
  <si>
    <t>㎡</t>
    <phoneticPr fontId="2"/>
  </si>
  <si>
    <t>棟数</t>
    <phoneticPr fontId="2"/>
  </si>
  <si>
    <t>棟</t>
    <rPh sb="0" eb="1">
      <t>トウ</t>
    </rPh>
    <phoneticPr fontId="2"/>
  </si>
  <si>
    <t>総建築面積</t>
    <phoneticPr fontId="2"/>
  </si>
  <si>
    <t>㎡</t>
    <phoneticPr fontId="2"/>
  </si>
  <si>
    <t>総延べ面積</t>
    <phoneticPr fontId="2"/>
  </si>
  <si>
    <t>都市開発諸制度等の名称</t>
    <phoneticPr fontId="2"/>
  </si>
  <si>
    <t>住宅等</t>
    <rPh sb="0" eb="3">
      <t>ジュウタクトウ</t>
    </rPh>
    <phoneticPr fontId="2"/>
  </si>
  <si>
    <t>ホテル等</t>
    <rPh sb="3" eb="4">
      <t>トウ</t>
    </rPh>
    <phoneticPr fontId="2"/>
  </si>
  <si>
    <t>病院等</t>
    <rPh sb="0" eb="3">
      <t>ビョウイントウ</t>
    </rPh>
    <phoneticPr fontId="2"/>
  </si>
  <si>
    <t>百貨店等</t>
    <rPh sb="0" eb="3">
      <t>ヒャッカテン</t>
    </rPh>
    <rPh sb="3" eb="4">
      <t>トウ</t>
    </rPh>
    <phoneticPr fontId="2"/>
  </si>
  <si>
    <t>事務所等</t>
    <rPh sb="0" eb="2">
      <t>ジム</t>
    </rPh>
    <rPh sb="2" eb="3">
      <t>ショ</t>
    </rPh>
    <rPh sb="3" eb="4">
      <t>トウ</t>
    </rPh>
    <phoneticPr fontId="2"/>
  </si>
  <si>
    <t>学校等</t>
    <rPh sb="0" eb="3">
      <t>ガッコウトウ</t>
    </rPh>
    <phoneticPr fontId="2"/>
  </si>
  <si>
    <t>飲食店等</t>
    <rPh sb="0" eb="2">
      <t>インショク</t>
    </rPh>
    <rPh sb="2" eb="3">
      <t>テン</t>
    </rPh>
    <rPh sb="3" eb="4">
      <t>ナド</t>
    </rPh>
    <phoneticPr fontId="2"/>
  </si>
  <si>
    <t>工場等</t>
    <rPh sb="0" eb="3">
      <t>コウジョウトウ</t>
    </rPh>
    <phoneticPr fontId="2"/>
  </si>
  <si>
    <t>その他</t>
    <rPh sb="2" eb="3">
      <t>タ</t>
    </rPh>
    <phoneticPr fontId="2"/>
  </si>
  <si>
    <t>地上</t>
    <rPh sb="0" eb="2">
      <t>チジョウ</t>
    </rPh>
    <phoneticPr fontId="2"/>
  </si>
  <si>
    <t>階</t>
    <rPh sb="0" eb="1">
      <t>カイ</t>
    </rPh>
    <phoneticPr fontId="2"/>
  </si>
  <si>
    <t>地下</t>
    <rPh sb="0" eb="2">
      <t>チカ</t>
    </rPh>
    <phoneticPr fontId="2"/>
  </si>
  <si>
    <t>２　開発事業の概要及び特定開発区域の範囲</t>
    <rPh sb="2" eb="4">
      <t>カイハツ</t>
    </rPh>
    <rPh sb="4" eb="6">
      <t>ジギョウ</t>
    </rPh>
    <rPh sb="7" eb="9">
      <t>ガイヨウ</t>
    </rPh>
    <rPh sb="9" eb="10">
      <t>オヨ</t>
    </rPh>
    <rPh sb="11" eb="13">
      <t>トクテイ</t>
    </rPh>
    <rPh sb="13" eb="15">
      <t>カイハツ</t>
    </rPh>
    <rPh sb="15" eb="17">
      <t>クイキ</t>
    </rPh>
    <rPh sb="18" eb="20">
      <t>ハンイ</t>
    </rPh>
    <phoneticPr fontId="2"/>
  </si>
  <si>
    <t>開発区域の面積</t>
    <phoneticPr fontId="2"/>
  </si>
  <si>
    <t>建築物の名称</t>
    <rPh sb="0" eb="3">
      <t>ケンチクブツ</t>
    </rPh>
    <phoneticPr fontId="2"/>
  </si>
  <si>
    <t>用途</t>
    <rPh sb="0" eb="2">
      <t>ヨウト</t>
    </rPh>
    <phoneticPr fontId="2"/>
  </si>
  <si>
    <t>延べ面積</t>
    <rPh sb="0" eb="1">
      <t>ノ</t>
    </rPh>
    <rPh sb="2" eb="4">
      <t>メンセキ</t>
    </rPh>
    <phoneticPr fontId="2"/>
  </si>
  <si>
    <t>建築物の高さ</t>
    <rPh sb="0" eb="3">
      <t>ケンチクブツ</t>
    </rPh>
    <rPh sb="4" eb="5">
      <t>タカ</t>
    </rPh>
    <phoneticPr fontId="2"/>
  </si>
  <si>
    <t>ｍ</t>
    <phoneticPr fontId="2"/>
  </si>
  <si>
    <t>構造</t>
    <rPh sb="0" eb="2">
      <t>コウゾウ</t>
    </rPh>
    <phoneticPr fontId="2"/>
  </si>
  <si>
    <t>合計</t>
    <rPh sb="0" eb="1">
      <t>ゴウ</t>
    </rPh>
    <rPh sb="1" eb="2">
      <t>ケイ</t>
    </rPh>
    <phoneticPr fontId="2"/>
  </si>
  <si>
    <t>その１</t>
    <phoneticPr fontId="2"/>
  </si>
  <si>
    <t>高さ・階数</t>
    <rPh sb="0" eb="1">
      <t>タカ</t>
    </rPh>
    <rPh sb="3" eb="5">
      <t>カイスウ</t>
    </rPh>
    <phoneticPr fontId="2"/>
  </si>
  <si>
    <t>　　　a メーカー</t>
    <phoneticPr fontId="2"/>
  </si>
  <si>
    <t>　　　b 種別</t>
    <rPh sb="5" eb="7">
      <t>シュベツ</t>
    </rPh>
    <phoneticPr fontId="2"/>
  </si>
  <si>
    <t>　　　c 型式</t>
    <rPh sb="5" eb="7">
      <t>カタシキ</t>
    </rPh>
    <phoneticPr fontId="2"/>
  </si>
  <si>
    <t>２機種目</t>
    <rPh sb="1" eb="3">
      <t>キシュ</t>
    </rPh>
    <rPh sb="3" eb="4">
      <t>メ</t>
    </rPh>
    <phoneticPr fontId="1"/>
  </si>
  <si>
    <t>３機種目</t>
    <rPh sb="1" eb="3">
      <t>キシュ</t>
    </rPh>
    <rPh sb="3" eb="4">
      <t>メ</t>
    </rPh>
    <phoneticPr fontId="1"/>
  </si>
  <si>
    <t>１機種目</t>
    <rPh sb="1" eb="3">
      <t>キシュ</t>
    </rPh>
    <rPh sb="3" eb="4">
      <t>メ</t>
    </rPh>
    <phoneticPr fontId="1"/>
  </si>
  <si>
    <t>ク　その他</t>
    <rPh sb="4" eb="5">
      <t>タ</t>
    </rPh>
    <phoneticPr fontId="2"/>
  </si>
  <si>
    <t>区画</t>
    <rPh sb="0" eb="2">
      <t>クカク</t>
    </rPh>
    <phoneticPr fontId="1"/>
  </si>
  <si>
    <t>a</t>
    <phoneticPr fontId="1"/>
  </si>
  <si>
    <t>区画数から除くもの</t>
    <rPh sb="0" eb="2">
      <t>クカク</t>
    </rPh>
    <rPh sb="2" eb="3">
      <t>スウ</t>
    </rPh>
    <rPh sb="5" eb="6">
      <t>ノゾ</t>
    </rPh>
    <phoneticPr fontId="1"/>
  </si>
  <si>
    <t>評価基準</t>
    <rPh sb="0" eb="2">
      <t>ヒョウカ</t>
    </rPh>
    <rPh sb="2" eb="4">
      <t>キジュン</t>
    </rPh>
    <phoneticPr fontId="1"/>
  </si>
  <si>
    <t>誘導水準</t>
    <rPh sb="0" eb="2">
      <t>ユウドウ</t>
    </rPh>
    <rPh sb="2" eb="4">
      <t>スイジュン</t>
    </rPh>
    <phoneticPr fontId="1"/>
  </si>
  <si>
    <t>専用駐車場</t>
    <rPh sb="0" eb="2">
      <t>センヨウ</t>
    </rPh>
    <rPh sb="2" eb="5">
      <t>チュウシャジョウ</t>
    </rPh>
    <phoneticPr fontId="1"/>
  </si>
  <si>
    <t>共用駐車場</t>
    <rPh sb="0" eb="2">
      <t>キョウヨウ</t>
    </rPh>
    <rPh sb="2" eb="5">
      <t>チュウシャジョウ</t>
    </rPh>
    <phoneticPr fontId="1"/>
  </si>
  <si>
    <t>b</t>
    <phoneticPr fontId="1"/>
  </si>
  <si>
    <t>c</t>
    <phoneticPr fontId="1"/>
  </si>
  <si>
    <t>e</t>
    <phoneticPr fontId="1"/>
  </si>
  <si>
    <t>f</t>
    <phoneticPr fontId="1"/>
  </si>
  <si>
    <t>a+d</t>
    <phoneticPr fontId="1"/>
  </si>
  <si>
    <t>g</t>
    <phoneticPr fontId="1"/>
  </si>
  <si>
    <t>駐車場の種類</t>
    <rPh sb="0" eb="3">
      <t>チュウシャジョウ</t>
    </rPh>
    <rPh sb="4" eb="6">
      <t>シュルイ</t>
    </rPh>
    <phoneticPr fontId="1"/>
  </si>
  <si>
    <t>電気自動車充電設備設置基準の適用</t>
    <phoneticPr fontId="1"/>
  </si>
  <si>
    <t>d=a-b-c</t>
    <phoneticPr fontId="1"/>
  </si>
  <si>
    <t>h=e-f-g</t>
    <phoneticPr fontId="1"/>
  </si>
  <si>
    <t>駐車区画　※１</t>
    <rPh sb="0" eb="2">
      <t>チュウシャ</t>
    </rPh>
    <rPh sb="2" eb="4">
      <t>クカク</t>
    </rPh>
    <phoneticPr fontId="1"/>
  </si>
  <si>
    <t>専用駐車区画（専用駐車場の区画）</t>
    <rPh sb="0" eb="2">
      <t>センヨウ</t>
    </rPh>
    <rPh sb="2" eb="4">
      <t>チュウシャ</t>
    </rPh>
    <rPh sb="4" eb="6">
      <t>クカク</t>
    </rPh>
    <rPh sb="7" eb="9">
      <t>センヨウ</t>
    </rPh>
    <rPh sb="9" eb="11">
      <t>チュウシャ</t>
    </rPh>
    <rPh sb="11" eb="12">
      <t>ジョウ</t>
    </rPh>
    <rPh sb="13" eb="15">
      <t>クカク</t>
    </rPh>
    <phoneticPr fontId="1"/>
  </si>
  <si>
    <t>共用駐車区画（共用駐車場の区画）</t>
    <rPh sb="0" eb="2">
      <t>キョウヨウ</t>
    </rPh>
    <rPh sb="2" eb="4">
      <t>チュウシャ</t>
    </rPh>
    <rPh sb="4" eb="6">
      <t>クカク</t>
    </rPh>
    <rPh sb="7" eb="9">
      <t>キョウヨウ</t>
    </rPh>
    <rPh sb="9" eb="11">
      <t>チュウシャ</t>
    </rPh>
    <rPh sb="11" eb="12">
      <t>ジョウ</t>
    </rPh>
    <rPh sb="13" eb="15">
      <t>クカク</t>
    </rPh>
    <phoneticPr fontId="1"/>
  </si>
  <si>
    <t>整備対象区画</t>
    <rPh sb="0" eb="2">
      <t>セイビ</t>
    </rPh>
    <rPh sb="2" eb="4">
      <t>タイショウ</t>
    </rPh>
    <rPh sb="4" eb="6">
      <t>クカク</t>
    </rPh>
    <phoneticPr fontId="1"/>
  </si>
  <si>
    <t>主たる駐車施設※３</t>
    <rPh sb="0" eb="1">
      <t>シュ</t>
    </rPh>
    <rPh sb="3" eb="5">
      <t>チュウシャ</t>
    </rPh>
    <rPh sb="5" eb="7">
      <t>シセツ</t>
    </rPh>
    <phoneticPr fontId="1"/>
  </si>
  <si>
    <t>主たる駐車施設以外</t>
    <rPh sb="0" eb="1">
      <t>シュ</t>
    </rPh>
    <rPh sb="3" eb="5">
      <t>チュウシャ</t>
    </rPh>
    <rPh sb="5" eb="7">
      <t>シセツ</t>
    </rPh>
    <rPh sb="7" eb="9">
      <t>イガイ</t>
    </rPh>
    <phoneticPr fontId="1"/>
  </si>
  <si>
    <t>告示第３　１　※２</t>
    <rPh sb="0" eb="2">
      <t>コクジ</t>
    </rPh>
    <rPh sb="2" eb="3">
      <t>ダイ</t>
    </rPh>
    <phoneticPr fontId="1"/>
  </si>
  <si>
    <t>告示第３　２　※２</t>
    <rPh sb="0" eb="2">
      <t>コクジ</t>
    </rPh>
    <rPh sb="2" eb="3">
      <t>ダイ</t>
    </rPh>
    <phoneticPr fontId="1"/>
  </si>
  <si>
    <t>上限値</t>
    <rPh sb="0" eb="3">
      <t>ジョウゲンチ</t>
    </rPh>
    <phoneticPr fontId="1"/>
  </si>
  <si>
    <t>上限値適用後</t>
    <rPh sb="0" eb="3">
      <t>ジョウゲンチ</t>
    </rPh>
    <rPh sb="3" eb="5">
      <t>テキヨウ</t>
    </rPh>
    <rPh sb="5" eb="6">
      <t>ゴ</t>
    </rPh>
    <phoneticPr fontId="1"/>
  </si>
  <si>
    <t>専用駐車場整備基準※４</t>
    <rPh sb="0" eb="2">
      <t>センヨウ</t>
    </rPh>
    <rPh sb="2" eb="5">
      <t>チュウシャジョウ</t>
    </rPh>
    <rPh sb="5" eb="7">
      <t>セイビ</t>
    </rPh>
    <rPh sb="7" eb="9">
      <t>キジュン</t>
    </rPh>
    <phoneticPr fontId="1"/>
  </si>
  <si>
    <t>B．主たる駐車施設が専用駐車場で、電気自動車充電設備設置基準が適用なしの場合</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</si>
  <si>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（B-1）主たる駐車施設以外（共用駐車場）で、電気自動車充電設備設置基準が適用ありの場合</t>
    <rPh sb="5" eb="6">
      <t>シュ</t>
    </rPh>
    <rPh sb="8" eb="10">
      <t>チュウシャ</t>
    </rPh>
    <rPh sb="10" eb="12">
      <t>シセツ</t>
    </rPh>
    <rPh sb="12" eb="14">
      <t>イガイ</t>
    </rPh>
    <rPh sb="15" eb="17">
      <t>キョウヨウ</t>
    </rPh>
    <rPh sb="17" eb="20">
      <t>チュウシャジョウ</t>
    </rPh>
    <phoneticPr fontId="1"/>
  </si>
  <si>
    <t>D．主たる駐車施設が共用駐車場で、電気自動車充電設備設置基準が適用なしの場合</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</si>
  <si>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整備対象</t>
    <rPh sb="0" eb="2">
      <t>セイビ</t>
    </rPh>
    <rPh sb="2" eb="4">
      <t>タイショウ</t>
    </rPh>
    <phoneticPr fontId="1"/>
  </si>
  <si>
    <t>（D-1）主たる駐車施設以外（専用駐車場）で、電気自動車充電設備設置基準が適用ありの場合</t>
    <rPh sb="5" eb="6">
      <t>シュ</t>
    </rPh>
    <rPh sb="8" eb="10">
      <t>チュウシャ</t>
    </rPh>
    <rPh sb="10" eb="12">
      <t>シセツ</t>
    </rPh>
    <rPh sb="12" eb="14">
      <t>イガイ</t>
    </rPh>
    <rPh sb="15" eb="17">
      <t>センヨウ</t>
    </rPh>
    <rPh sb="17" eb="20">
      <t>チュウシャジョウ</t>
    </rPh>
    <phoneticPr fontId="1"/>
  </si>
  <si>
    <t>なし</t>
  </si>
  <si>
    <t>整備必要台数整理表（住宅用途）</t>
    <rPh sb="0" eb="2">
      <t>セイビ</t>
    </rPh>
    <rPh sb="2" eb="4">
      <t>ヒツヨウ</t>
    </rPh>
    <rPh sb="4" eb="6">
      <t>ダイスウ</t>
    </rPh>
    <rPh sb="6" eb="8">
      <t>セイリ</t>
    </rPh>
    <rPh sb="8" eb="9">
      <t>ヒョウ</t>
    </rPh>
    <rPh sb="10" eb="12">
      <t>ジュウタク</t>
    </rPh>
    <rPh sb="12" eb="14">
      <t>ヨウト</t>
    </rPh>
    <phoneticPr fontId="1"/>
  </si>
  <si>
    <t>※２　都民の健康と安全を確保する環境に関する条例施行規則第９条の４第２項の規定により知事が別に定める事項</t>
    <phoneticPr fontId="1"/>
  </si>
  <si>
    <t>※３　専用駐車場と共用駐車場の合計整備対象区画数のうち、過半以上を占める駐車場</t>
    <rPh sb="3" eb="5">
      <t>センヨウ</t>
    </rPh>
    <rPh sb="5" eb="8">
      <t>チュウシャジョウ</t>
    </rPh>
    <rPh sb="9" eb="11">
      <t>キョウヨウ</t>
    </rPh>
    <rPh sb="11" eb="14">
      <t>チュウシャジョウ</t>
    </rPh>
    <rPh sb="15" eb="17">
      <t>ゴウケイ</t>
    </rPh>
    <rPh sb="17" eb="19">
      <t>セイビ</t>
    </rPh>
    <rPh sb="19" eb="21">
      <t>タイショウ</t>
    </rPh>
    <rPh sb="21" eb="23">
      <t>クカク</t>
    </rPh>
    <rPh sb="23" eb="24">
      <t>スウ</t>
    </rPh>
    <rPh sb="28" eb="30">
      <t>カハン</t>
    </rPh>
    <rPh sb="30" eb="32">
      <t>イジョウ</t>
    </rPh>
    <rPh sb="33" eb="34">
      <t>シ</t>
    </rPh>
    <rPh sb="36" eb="38">
      <t>チュウシャ</t>
    </rPh>
    <rPh sb="38" eb="39">
      <t>ジョウ</t>
    </rPh>
    <phoneticPr fontId="1"/>
  </si>
  <si>
    <t>※４　専用駐車場の区画数の20％（小数点以下切捨）</t>
    <rPh sb="7" eb="8">
      <t>ジョウ</t>
    </rPh>
    <rPh sb="17" eb="20">
      <t>ショウスウテン</t>
    </rPh>
    <rPh sb="20" eb="22">
      <t>イカ</t>
    </rPh>
    <rPh sb="22" eb="23">
      <t>キ</t>
    </rPh>
    <rPh sb="23" eb="24">
      <t>ス</t>
    </rPh>
    <phoneticPr fontId="1"/>
  </si>
  <si>
    <t>※１　「駐車区画」とは、自動車（道路運送車両法(昭和26年法律第185号)第３条に規定する普通自動車、小型自動車及び軽自動車のうち二輪自動車及び
　　　被けん引自動車を除く。）を１台駐車するために区画された空間とし、１区画の広さは、おおむね次のとおりとする。　
　　　・奥行き3.6m以上7.7m未満
　　　・幅員2.0m以上3.0m未満（障害者用のためのものにあっては、3.5m以上）</t>
    <phoneticPr fontId="1"/>
  </si>
  <si>
    <r>
      <t>A．主たる駐車施設が専用駐車場で、電気自動車充電設備設置基準が適用ありの場合</t>
    </r>
    <r>
      <rPr>
        <b/>
        <sz val="9"/>
        <color theme="4"/>
        <rFont val="HG丸ｺﾞｼｯｸM-PRO"/>
        <family val="3"/>
        <charset val="128"/>
      </rPr>
      <t>【活用方針表７・８の（１）➀】</t>
    </r>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カツヨウ</t>
    </rPh>
    <rPh sb="41" eb="43">
      <t>ホウシン</t>
    </rPh>
    <rPh sb="43" eb="44">
      <t>ヒョウ</t>
    </rPh>
    <phoneticPr fontId="1"/>
  </si>
  <si>
    <r>
      <t>(B-1a)専用駐車場で評価基準又は誘導水準を満たす場合</t>
    </r>
    <r>
      <rPr>
        <b/>
        <sz val="9"/>
        <color theme="4"/>
        <rFont val="HG丸ｺﾞｼｯｸM-PRO"/>
        <family val="3"/>
        <charset val="128"/>
      </rPr>
      <t>【活用方針表７・８の（２）➀】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</si>
  <si>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(B-1b)共用駐車場で評価基準又は誘導水準を満たす場合</t>
    </r>
    <r>
      <rPr>
        <b/>
        <sz val="9"/>
        <color theme="4"/>
        <rFont val="HG丸ｺﾞｼｯｸM-PRO"/>
        <family val="3"/>
        <charset val="128"/>
      </rPr>
      <t>【活用方針表７・８の（１）②】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</si>
  <si>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（B-2）主たる駐車施設以外（共用駐車場）で、電気自動車充電設備設置基準が適用なしの場合</t>
    </r>
    <r>
      <rPr>
        <b/>
        <sz val="9"/>
        <color theme="4"/>
        <rFont val="HG丸ｺﾞｼｯｸM-PRO"/>
        <family val="3"/>
        <charset val="128"/>
      </rPr>
      <t>【活用方針表７・８の（２）➀】</t>
    </r>
    <phoneticPr fontId="1"/>
  </si>
  <si>
    <r>
      <t>C．主たる駐車施設が共用駐車場で、電気自動車充電設備設置基準が適用ありの場合</t>
    </r>
    <r>
      <rPr>
        <b/>
        <sz val="9"/>
        <color theme="4"/>
        <rFont val="HG丸ｺﾞｼｯｸM-PRO"/>
        <family val="3"/>
        <charset val="128"/>
      </rPr>
      <t>【活用方針表７・８の（１）②】</t>
    </r>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</si>
  <si>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r>
      <t>(D-1a)専用駐車場で評価基準又は誘導水準を満たす場合</t>
    </r>
    <r>
      <rPr>
        <sz val="9"/>
        <color theme="4"/>
        <rFont val="HG丸ｺﾞｼｯｸM-PRO"/>
        <family val="3"/>
        <charset val="128"/>
      </rPr>
      <t>【活用方針表７・８の（１）➀】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</si>
  <si>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(D-1b)共用駐車場で評価基準又は誘導水準を満たす場合</t>
    </r>
    <r>
      <rPr>
        <sz val="9"/>
        <color theme="4"/>
        <rFont val="HG丸ｺﾞｼｯｸM-PRO"/>
        <family val="3"/>
        <charset val="128"/>
      </rPr>
      <t>【活用方針表７・８の（２）②】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</si>
  <si>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（D-2）主たる駐車施設以外（専用駐車場）で、電気自動車充電設備設置基準が適用なしの場合</t>
    </r>
    <r>
      <rPr>
        <b/>
        <sz val="9"/>
        <color theme="4"/>
        <rFont val="HG丸ｺﾞｼｯｸM-PRO"/>
        <family val="3"/>
        <charset val="128"/>
      </rPr>
      <t>【活用方針表７・８の（２）②】</t>
    </r>
    <rPh sb="15" eb="17">
      <t>センヨウ</t>
    </rPh>
    <phoneticPr fontId="1"/>
  </si>
  <si>
    <t>➀専用駐車場</t>
    <rPh sb="1" eb="3">
      <t>センヨウ</t>
    </rPh>
    <rPh sb="3" eb="6">
      <t>チュウシャジョウ</t>
    </rPh>
    <phoneticPr fontId="1"/>
  </si>
  <si>
    <t>②共用駐車場</t>
    <rPh sb="1" eb="3">
      <t>キョウヨウ</t>
    </rPh>
    <rPh sb="3" eb="6">
      <t>チュウシャジョウ</t>
    </rPh>
    <phoneticPr fontId="1"/>
  </si>
  <si>
    <t>区画</t>
    <rPh sb="0" eb="2">
      <t>クカク</t>
    </rPh>
    <phoneticPr fontId="2"/>
  </si>
  <si>
    <t>整備必要台数
パターン</t>
    <rPh sb="0" eb="2">
      <t>セイビ</t>
    </rPh>
    <rPh sb="2" eb="4">
      <t>ヒツヨウ</t>
    </rPh>
    <rPh sb="4" eb="6">
      <t>ダイスウ</t>
    </rPh>
    <phoneticPr fontId="1"/>
  </si>
  <si>
    <t>駐車場の構造（平面・立体等）</t>
    <rPh sb="0" eb="3">
      <t>チュウシャジョウ</t>
    </rPh>
    <rPh sb="4" eb="6">
      <t>コウゾウ</t>
    </rPh>
    <phoneticPr fontId="2"/>
  </si>
  <si>
    <t>駐車場の種類（時間貸し等）</t>
    <phoneticPr fontId="2"/>
  </si>
  <si>
    <t>備考　➀及び②におけるメーカー及び型式は、現時点での想定で可</t>
    <rPh sb="0" eb="2">
      <t>ビコウ</t>
    </rPh>
    <rPh sb="4" eb="5">
      <t>オヨ</t>
    </rPh>
    <phoneticPr fontId="1"/>
  </si>
  <si>
    <t>電気自動車等の充電設備の設置が困難な理由</t>
    <rPh sb="0" eb="2">
      <t>デンキ</t>
    </rPh>
    <rPh sb="2" eb="5">
      <t>ジドウシャ</t>
    </rPh>
    <rPh sb="5" eb="6">
      <t>トウ</t>
    </rPh>
    <rPh sb="7" eb="9">
      <t>ジュウデン</t>
    </rPh>
    <rPh sb="9" eb="11">
      <t>セツビ</t>
    </rPh>
    <rPh sb="12" eb="14">
      <t>セッチ</t>
    </rPh>
    <rPh sb="15" eb="17">
      <t>コンナン</t>
    </rPh>
    <rPh sb="18" eb="20">
      <t>リユウ</t>
    </rPh>
    <phoneticPr fontId="2"/>
  </si>
  <si>
    <t>近隣の充電設備（共用駐車場）の設置情報</t>
    <rPh sb="0" eb="2">
      <t>キンリン</t>
    </rPh>
    <rPh sb="3" eb="5">
      <t>ジュウデン</t>
    </rPh>
    <rPh sb="5" eb="7">
      <t>セツビ</t>
    </rPh>
    <rPh sb="8" eb="10">
      <t>キョウヨウ</t>
    </rPh>
    <rPh sb="10" eb="11">
      <t>チュウ</t>
    </rPh>
    <rPh sb="11" eb="12">
      <t>クルマ</t>
    </rPh>
    <rPh sb="12" eb="13">
      <t>ジョウ</t>
    </rPh>
    <rPh sb="15" eb="17">
      <t>セッチ</t>
    </rPh>
    <rPh sb="17" eb="19">
      <t>ジョウホウ</t>
    </rPh>
    <phoneticPr fontId="2"/>
  </si>
  <si>
    <t>◆住宅以外の用途に整備する駐車場</t>
    <rPh sb="1" eb="3">
      <t>ジュウタク</t>
    </rPh>
    <rPh sb="3" eb="5">
      <t>イガイ</t>
    </rPh>
    <rPh sb="6" eb="8">
      <t>ヨウト</t>
    </rPh>
    <rPh sb="9" eb="11">
      <t>セイビ</t>
    </rPh>
    <rPh sb="13" eb="16">
      <t>チュウシャジョウ</t>
    </rPh>
    <phoneticPr fontId="1"/>
  </si>
  <si>
    <t>＊専用駐車場・共用駐車場の整備対象区画数がどちらも０又は１区画の場合は、評価基準及び誘導水準は適用しない。（以下入力不要）</t>
    <rPh sb="1" eb="3">
      <t>センヨウ</t>
    </rPh>
    <rPh sb="3" eb="5">
      <t>チュウシャ</t>
    </rPh>
    <rPh sb="5" eb="6">
      <t>ジョウ</t>
    </rPh>
    <rPh sb="7" eb="9">
      <t>キョウヨウ</t>
    </rPh>
    <rPh sb="9" eb="12">
      <t>チュウシャジョウ</t>
    </rPh>
    <rPh sb="13" eb="15">
      <t>セイビ</t>
    </rPh>
    <rPh sb="15" eb="17">
      <t>タイショウ</t>
    </rPh>
    <rPh sb="17" eb="19">
      <t>クカク</t>
    </rPh>
    <rPh sb="19" eb="20">
      <t>カズ</t>
    </rPh>
    <rPh sb="26" eb="27">
      <t>マタ</t>
    </rPh>
    <rPh sb="29" eb="31">
      <t>クカク</t>
    </rPh>
    <rPh sb="32" eb="34">
      <t>バアイ</t>
    </rPh>
    <rPh sb="36" eb="38">
      <t>ヒョウカ</t>
    </rPh>
    <rPh sb="38" eb="40">
      <t>キジュン</t>
    </rPh>
    <rPh sb="40" eb="41">
      <t>オヨ</t>
    </rPh>
    <rPh sb="42" eb="44">
      <t>ユウドウ</t>
    </rPh>
    <rPh sb="44" eb="46">
      <t>スイジュン</t>
    </rPh>
    <rPh sb="47" eb="49">
      <t>テキヨウ</t>
    </rPh>
    <rPh sb="54" eb="56">
      <t>イカ</t>
    </rPh>
    <rPh sb="56" eb="58">
      <t>ニュウリョク</t>
    </rPh>
    <rPh sb="58" eb="60">
      <t>フヨウ</t>
    </rPh>
    <phoneticPr fontId="1"/>
  </si>
  <si>
    <t>　　整備数（予定）</t>
    <rPh sb="2" eb="4">
      <t>セイビ</t>
    </rPh>
    <rPh sb="4" eb="5">
      <t>スウ</t>
    </rPh>
    <phoneticPr fontId="2"/>
  </si>
  <si>
    <t>(D-1a)専用駐車場で評価基準又は誘導水準を満たす場合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</si>
  <si>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</si>
  <si>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（B-2）主たる駐車施設以外（共用駐車場）で、電気自動車充電設備設置基準が適用なしの場合</t>
    <phoneticPr fontId="1"/>
  </si>
  <si>
    <t>(B-1b)共用駐車場で評価基準又は誘導水準を満たす場合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</si>
  <si>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</si>
  <si>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（D-2）主たる駐車施設以外（専用駐車場）で、電気自動車充電設備設置基準が適用なしの場合</t>
    <rPh sb="15" eb="17">
      <t>センヨウ</t>
    </rPh>
    <phoneticPr fontId="1"/>
  </si>
  <si>
    <t>区画</t>
    <rPh sb="0" eb="2">
      <t>クカク</t>
    </rPh>
    <phoneticPr fontId="1"/>
  </si>
  <si>
    <t>充電用コンセント設備</t>
    <rPh sb="0" eb="2">
      <t>ジュウデン</t>
    </rPh>
    <rPh sb="2" eb="3">
      <t>ヨウ</t>
    </rPh>
    <rPh sb="8" eb="10">
      <t>セツビ</t>
    </rPh>
    <phoneticPr fontId="1"/>
  </si>
  <si>
    <t>普通充電設備</t>
    <rPh sb="0" eb="2">
      <t>フツウ</t>
    </rPh>
    <rPh sb="2" eb="4">
      <t>ジュウデン</t>
    </rPh>
    <rPh sb="4" eb="6">
      <t>セツビ</t>
    </rPh>
    <phoneticPr fontId="1"/>
  </si>
  <si>
    <t>充放電設備</t>
    <rPh sb="0" eb="3">
      <t>ジュウホウデン</t>
    </rPh>
    <rPh sb="3" eb="5">
      <t>セツビ</t>
    </rPh>
    <phoneticPr fontId="1"/>
  </si>
  <si>
    <t>急速充電設備</t>
    <rPh sb="0" eb="2">
      <t>キュウソク</t>
    </rPh>
    <rPh sb="2" eb="4">
      <t>ジュウデン</t>
    </rPh>
    <rPh sb="4" eb="6">
      <t>セツビ</t>
    </rPh>
    <phoneticPr fontId="1"/>
  </si>
  <si>
    <t>普通充電設備換算</t>
    <rPh sb="0" eb="2">
      <t>フツウ</t>
    </rPh>
    <rPh sb="2" eb="4">
      <t>ジュウデン</t>
    </rPh>
    <rPh sb="4" eb="6">
      <t>セツビ</t>
    </rPh>
    <rPh sb="6" eb="8">
      <t>カンサン</t>
    </rPh>
    <phoneticPr fontId="1"/>
  </si>
  <si>
    <t>出力</t>
    <rPh sb="0" eb="2">
      <t>シュツリョク</t>
    </rPh>
    <phoneticPr fontId="1"/>
  </si>
  <si>
    <t>区画数</t>
    <rPh sb="0" eb="2">
      <t>クカク</t>
    </rPh>
    <rPh sb="2" eb="3">
      <t>スウ</t>
    </rPh>
    <phoneticPr fontId="1"/>
  </si>
  <si>
    <t>kW</t>
    <phoneticPr fontId="1"/>
  </si>
  <si>
    <t>イ　単相200V</t>
    <rPh sb="2" eb="3">
      <t>タン</t>
    </rPh>
    <rPh sb="3" eb="4">
      <t>ソウ</t>
    </rPh>
    <phoneticPr fontId="1"/>
  </si>
  <si>
    <t>ウ　三相6,600V（高圧）</t>
    <rPh sb="2" eb="3">
      <t>サン</t>
    </rPh>
    <rPh sb="3" eb="4">
      <t>ソウ</t>
    </rPh>
    <rPh sb="11" eb="13">
      <t>コウアツ</t>
    </rPh>
    <phoneticPr fontId="1"/>
  </si>
  <si>
    <t>１．専用駐車場</t>
    <rPh sb="2" eb="4">
      <t>センヨウ</t>
    </rPh>
    <rPh sb="4" eb="7">
      <t>チュウシャジョウ</t>
    </rPh>
    <phoneticPr fontId="1"/>
  </si>
  <si>
    <t>（２）整備する充電設備の詳細</t>
    <rPh sb="3" eb="5">
      <t>セイビ</t>
    </rPh>
    <rPh sb="7" eb="9">
      <t>ジュウデン</t>
    </rPh>
    <rPh sb="9" eb="11">
      <t>セツビ</t>
    </rPh>
    <rPh sb="12" eb="14">
      <t>ショウサイ</t>
    </rPh>
    <phoneticPr fontId="1"/>
  </si>
  <si>
    <t>２．共用駐車場</t>
    <rPh sb="2" eb="4">
      <t>キョウヨウ</t>
    </rPh>
    <rPh sb="4" eb="7">
      <t>チュウシャジョウ</t>
    </rPh>
    <phoneticPr fontId="1"/>
  </si>
  <si>
    <t>（別紙）</t>
  </si>
  <si>
    <t>３．駐車場の構造（平面・立体等）</t>
    <rPh sb="2" eb="5">
      <t>チュウシャジョウ</t>
    </rPh>
    <rPh sb="6" eb="8">
      <t>コウゾウ</t>
    </rPh>
    <rPh sb="9" eb="11">
      <t>ヘイメン</t>
    </rPh>
    <rPh sb="12" eb="15">
      <t>リッタイナド</t>
    </rPh>
    <phoneticPr fontId="1"/>
  </si>
  <si>
    <t>専用駐車場</t>
    <rPh sb="0" eb="2">
      <t>センヨウ</t>
    </rPh>
    <rPh sb="2" eb="5">
      <t>チュウシャジョウ</t>
    </rPh>
    <phoneticPr fontId="1"/>
  </si>
  <si>
    <t>共用駐車場</t>
    <rPh sb="0" eb="2">
      <t>キョウヨウ</t>
    </rPh>
    <rPh sb="2" eb="5">
      <t>チュウシャジョウ</t>
    </rPh>
    <phoneticPr fontId="1"/>
  </si>
  <si>
    <t>４．その他</t>
    <rPh sb="4" eb="5">
      <t>ホカ</t>
    </rPh>
    <phoneticPr fontId="1"/>
  </si>
  <si>
    <t>（備考）・整備する区画及び区画番号がわかる資料（平面図等）を添付すること。
　　　　・各区画に整備する設備や設備詳細が分かる資料（設計図面等）を添付すること。</t>
    <rPh sb="1" eb="3">
      <t>ビコウ</t>
    </rPh>
    <rPh sb="5" eb="7">
      <t>セイビ</t>
    </rPh>
    <rPh sb="9" eb="11">
      <t>クカク</t>
    </rPh>
    <rPh sb="11" eb="12">
      <t>オヨ</t>
    </rPh>
    <rPh sb="13" eb="15">
      <t>クカク</t>
    </rPh>
    <rPh sb="15" eb="17">
      <t>バンゴウ</t>
    </rPh>
    <rPh sb="21" eb="23">
      <t>シリョウ</t>
    </rPh>
    <rPh sb="24" eb="27">
      <t>ヘイメンズ</t>
    </rPh>
    <rPh sb="27" eb="28">
      <t>トウ</t>
    </rPh>
    <rPh sb="30" eb="32">
      <t>テンプ</t>
    </rPh>
    <rPh sb="43" eb="46">
      <t>カククカク</t>
    </rPh>
    <rPh sb="47" eb="49">
      <t>セイビ</t>
    </rPh>
    <rPh sb="51" eb="53">
      <t>セツビ</t>
    </rPh>
    <rPh sb="54" eb="56">
      <t>セツビ</t>
    </rPh>
    <rPh sb="56" eb="58">
      <t>ショウサイ</t>
    </rPh>
    <rPh sb="59" eb="60">
      <t>ワ</t>
    </rPh>
    <rPh sb="62" eb="64">
      <t>シリョウ</t>
    </rPh>
    <rPh sb="65" eb="67">
      <t>セッケイ</t>
    </rPh>
    <rPh sb="67" eb="69">
      <t>ズメン</t>
    </rPh>
    <rPh sb="69" eb="70">
      <t>トウ</t>
    </rPh>
    <rPh sb="72" eb="74">
      <t>テンプ</t>
    </rPh>
    <phoneticPr fontId="1"/>
  </si>
  <si>
    <t>その２（住宅用途）</t>
    <rPh sb="4" eb="6">
      <t>ジュウタク</t>
    </rPh>
    <rPh sb="6" eb="8">
      <t>ヨウト</t>
    </rPh>
    <phoneticPr fontId="1"/>
  </si>
  <si>
    <t>その３（住宅用途）</t>
    <rPh sb="4" eb="6">
      <t>ジュウタク</t>
    </rPh>
    <rPh sb="6" eb="8">
      <t>ヨウト</t>
    </rPh>
    <phoneticPr fontId="1"/>
  </si>
  <si>
    <t>その３（住宅以外の用途）</t>
    <rPh sb="4" eb="6">
      <t>ジュウタク</t>
    </rPh>
    <rPh sb="6" eb="8">
      <t>イガイ</t>
    </rPh>
    <rPh sb="9" eb="11">
      <t>ヨウト</t>
    </rPh>
    <phoneticPr fontId="1"/>
  </si>
  <si>
    <t>専用駐車区画（専用駐車場の区画）の総数</t>
    <rPh sb="0" eb="2">
      <t>センヨウ</t>
    </rPh>
    <rPh sb="2" eb="4">
      <t>チュウシャ</t>
    </rPh>
    <rPh sb="4" eb="6">
      <t>クカク</t>
    </rPh>
    <rPh sb="7" eb="9">
      <t>センヨウ</t>
    </rPh>
    <rPh sb="9" eb="11">
      <t>チュウシャ</t>
    </rPh>
    <rPh sb="11" eb="12">
      <t>ジョウ</t>
    </rPh>
    <rPh sb="13" eb="15">
      <t>クカク</t>
    </rPh>
    <rPh sb="17" eb="19">
      <t>ソウスウ</t>
    </rPh>
    <phoneticPr fontId="1"/>
  </si>
  <si>
    <t>共用駐車区画（共用駐車場の区画）の総数</t>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</si>
  <si>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t>⇒</t>
    <phoneticPr fontId="1"/>
  </si>
  <si>
    <t>専用駐車場整備基準※３</t>
    <rPh sb="0" eb="2">
      <t>センヨウ</t>
    </rPh>
    <rPh sb="2" eb="5">
      <t>チュウシャジョウ</t>
    </rPh>
    <rPh sb="5" eb="7">
      <t>セイビ</t>
    </rPh>
    <rPh sb="7" eb="9">
      <t>キジュン</t>
    </rPh>
    <phoneticPr fontId="1"/>
  </si>
  <si>
    <t>その２（住宅以外の用途）</t>
    <rPh sb="4" eb="6">
      <t>ジュウタク</t>
    </rPh>
    <rPh sb="6" eb="8">
      <t>イガイ</t>
    </rPh>
    <rPh sb="9" eb="11">
      <t>ヨウト</t>
    </rPh>
    <phoneticPr fontId="1"/>
  </si>
  <si>
    <t>適用する基準</t>
    <rPh sb="0" eb="2">
      <t>テキヨウ</t>
    </rPh>
    <rPh sb="4" eb="6">
      <t>キジュン</t>
    </rPh>
    <phoneticPr fontId="1"/>
  </si>
  <si>
    <t>（３）整備予定区画数</t>
    <rPh sb="3" eb="5">
      <t>セイビ</t>
    </rPh>
    <rPh sb="5" eb="7">
      <t>ヨテイ</t>
    </rPh>
    <rPh sb="7" eb="9">
      <t>クカク</t>
    </rPh>
    <rPh sb="9" eb="10">
      <t>スウ</t>
    </rPh>
    <phoneticPr fontId="1"/>
  </si>
  <si>
    <t>●必要区画数</t>
    <rPh sb="1" eb="3">
      <t>ヒツヨウ</t>
    </rPh>
    <rPh sb="3" eb="5">
      <t>クカク</t>
    </rPh>
    <rPh sb="5" eb="6">
      <t>スウ</t>
    </rPh>
    <phoneticPr fontId="1"/>
  </si>
  <si>
    <t>（１）必要区画数</t>
    <rPh sb="3" eb="5">
      <t>ヒツヨウ</t>
    </rPh>
    <rPh sb="5" eb="7">
      <t>クカク</t>
    </rPh>
    <rPh sb="7" eb="8">
      <t>スウ</t>
    </rPh>
    <phoneticPr fontId="1"/>
  </si>
  <si>
    <t>A．主たる駐車施設が専用駐車場で、電気自動車充電設備設置基準が適用ありの場合の必要区画数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ヒツヨウ</t>
    </rPh>
    <rPh sb="41" eb="43">
      <t>クカク</t>
    </rPh>
    <rPh sb="43" eb="44">
      <t>スウ</t>
    </rPh>
    <phoneticPr fontId="1"/>
  </si>
  <si>
    <t>B．主たる駐車施設が専用駐車場で、電気自動車充電設備設置基準が適用なしの場合の必要区画数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</si>
  <si>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C．主たる駐車施設が共用駐車場で、電気自動車充電設備設置基準が適用ありの場合の必要区画数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</si>
  <si>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D．主たる駐車施設が共用駐車場で、電気自動車充電設備設置基準が適用なしの場合の必要区画数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</si>
  <si>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適用なし</t>
  </si>
  <si>
    <t>共用駐車場</t>
  </si>
  <si>
    <t>その４（住宅用途）</t>
    <rPh sb="4" eb="6">
      <t>ジュウタク</t>
    </rPh>
    <rPh sb="6" eb="8">
      <t>ヨウト</t>
    </rPh>
    <phoneticPr fontId="1"/>
  </si>
  <si>
    <t>機械式立体駐車施設の駐車区画</t>
    <phoneticPr fontId="1"/>
  </si>
  <si>
    <t>（１）整備する充電設備の詳細</t>
    <rPh sb="3" eb="5">
      <t>セイビ</t>
    </rPh>
    <rPh sb="7" eb="9">
      <t>ジュウデン</t>
    </rPh>
    <rPh sb="9" eb="11">
      <t>セツビ</t>
    </rPh>
    <rPh sb="12" eb="14">
      <t>ショウサイ</t>
    </rPh>
    <phoneticPr fontId="1"/>
  </si>
  <si>
    <t>（２）整備予定区画数</t>
    <rPh sb="3" eb="5">
      <t>セイビ</t>
    </rPh>
    <rPh sb="5" eb="7">
      <t>ヨテイ</t>
    </rPh>
    <rPh sb="7" eb="9">
      <t>クカク</t>
    </rPh>
    <rPh sb="9" eb="10">
      <t>スウ</t>
    </rPh>
    <phoneticPr fontId="1"/>
  </si>
  <si>
    <t>４．その他（検討の結果、設置が困難な理由など）</t>
    <rPh sb="4" eb="5">
      <t>ホカ</t>
    </rPh>
    <rPh sb="6" eb="8">
      <t>ケントウ</t>
    </rPh>
    <rPh sb="9" eb="11">
      <t>ケッカ</t>
    </rPh>
    <rPh sb="12" eb="14">
      <t>セッチ</t>
    </rPh>
    <rPh sb="15" eb="17">
      <t>コンナン</t>
    </rPh>
    <rPh sb="18" eb="20">
      <t>リユウ</t>
    </rPh>
    <phoneticPr fontId="1"/>
  </si>
  <si>
    <t>その４（住宅以外の用途）</t>
    <rPh sb="4" eb="6">
      <t>ジュウタク</t>
    </rPh>
    <rPh sb="6" eb="8">
      <t>イガイ</t>
    </rPh>
    <rPh sb="9" eb="11">
      <t>ヨウト</t>
    </rPh>
    <phoneticPr fontId="1"/>
  </si>
  <si>
    <r>
      <t>整備予定区画数</t>
    </r>
    <r>
      <rPr>
        <sz val="8"/>
        <color theme="1"/>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</si>
  <si>
    <t>１　開発事業の名称及び所在地</t>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</si>
  <si>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1"/>
  </si>
  <si>
    <t>建築物等の所在地</t>
    <rPh sb="0" eb="3">
      <t>ケンチクブツ</t>
    </rPh>
    <rPh sb="3" eb="4">
      <t>トウ</t>
    </rPh>
    <rPh sb="5" eb="8">
      <t>ショザイチ</t>
    </rPh>
    <phoneticPr fontId="1"/>
  </si>
  <si>
    <t>２　協議担当者</t>
    <rPh sb="2" eb="4">
      <t>キョウギ</t>
    </rPh>
    <rPh sb="4" eb="7">
      <t>タントウシャ</t>
    </rPh>
    <phoneticPr fontId="2"/>
  </si>
  <si>
    <t>所属（会社名）</t>
    <rPh sb="0" eb="2">
      <t>ショゾク</t>
    </rPh>
    <rPh sb="3" eb="6">
      <t>カイシャメイ</t>
    </rPh>
    <phoneticPr fontId="1"/>
  </si>
  <si>
    <t>担当者氏名</t>
    <rPh sb="0" eb="2">
      <t>タントウ</t>
    </rPh>
    <rPh sb="3" eb="5">
      <t>シメイ</t>
    </rPh>
    <phoneticPr fontId="1"/>
  </si>
  <si>
    <t>連絡先</t>
    <rPh sb="0" eb="3">
      <t>レンラクサキ</t>
    </rPh>
    <phoneticPr fontId="1"/>
  </si>
  <si>
    <t>東京都</t>
    <rPh sb="0" eb="2">
      <t>トウキョウ</t>
    </rPh>
    <rPh sb="2" eb="3">
      <t>ト</t>
    </rPh>
    <phoneticPr fontId="1"/>
  </si>
  <si>
    <t>電話番号</t>
    <rPh sb="0" eb="2">
      <t>デンワ</t>
    </rPh>
    <rPh sb="2" eb="4">
      <t>バンゴウ</t>
    </rPh>
    <phoneticPr fontId="1"/>
  </si>
  <si>
    <t>メール
アドレス</t>
    <phoneticPr fontId="1"/>
  </si>
  <si>
    <t>３　開発事業の規模等</t>
    <phoneticPr fontId="2"/>
  </si>
  <si>
    <t>４　建築物の規模等</t>
    <phoneticPr fontId="2"/>
  </si>
  <si>
    <t>専用駐車場</t>
  </si>
  <si>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rPh sb="115" eb="116">
      <t>オオム</t>
    </rPh>
    <phoneticPr fontId="1"/>
  </si>
  <si>
    <t>（別紙）</t>
    <phoneticPr fontId="1"/>
  </si>
  <si>
    <t>●整備対象区画算定表</t>
    <phoneticPr fontId="1"/>
  </si>
  <si>
    <t>●整備対象区画算定表</t>
    <rPh sb="1" eb="3">
      <t>セイビ</t>
    </rPh>
    <rPh sb="3" eb="5">
      <t>タイショウ</t>
    </rPh>
    <rPh sb="5" eb="7">
      <t>クカク</t>
    </rPh>
    <rPh sb="7" eb="9">
      <t>サンテイ</t>
    </rPh>
    <rPh sb="9" eb="10">
      <t>ヒョウ</t>
    </rPh>
    <phoneticPr fontId="1"/>
  </si>
  <si>
    <t>●機械式立体駐車区画と整備対象区画算定表</t>
    <rPh sb="1" eb="4">
      <t>キカイシキ</t>
    </rPh>
    <rPh sb="4" eb="6">
      <t>リッタイ</t>
    </rPh>
    <rPh sb="6" eb="8">
      <t>チュウシャ</t>
    </rPh>
    <rPh sb="8" eb="10">
      <t>クカク</t>
    </rPh>
    <rPh sb="11" eb="13">
      <t>セイビ</t>
    </rPh>
    <rPh sb="13" eb="15">
      <t>タイショウ</t>
    </rPh>
    <rPh sb="15" eb="17">
      <t>クカク</t>
    </rPh>
    <rPh sb="17" eb="19">
      <t>サンテイ</t>
    </rPh>
    <rPh sb="19" eb="20">
      <t>ヒョウ</t>
    </rPh>
    <phoneticPr fontId="1"/>
  </si>
  <si>
    <t>b</t>
    <phoneticPr fontId="1"/>
  </si>
  <si>
    <t>c</t>
    <phoneticPr fontId="1"/>
  </si>
  <si>
    <t>d</t>
    <phoneticPr fontId="1"/>
  </si>
  <si>
    <t>e</t>
    <phoneticPr fontId="1"/>
  </si>
  <si>
    <t>f</t>
    <phoneticPr fontId="1"/>
  </si>
  <si>
    <t>i</t>
    <phoneticPr fontId="1"/>
  </si>
  <si>
    <t>j</t>
    <phoneticPr fontId="1"/>
  </si>
  <si>
    <t>k</t>
    <phoneticPr fontId="1"/>
  </si>
  <si>
    <t>l</t>
    <phoneticPr fontId="1"/>
  </si>
  <si>
    <t>m</t>
    <phoneticPr fontId="1"/>
  </si>
  <si>
    <t>専用駐車場の整備対象区画</t>
    <rPh sb="0" eb="2">
      <t>センヨウ</t>
    </rPh>
    <rPh sb="2" eb="5">
      <t>チュウシャジョウ</t>
    </rPh>
    <rPh sb="6" eb="8">
      <t>セイビ</t>
    </rPh>
    <rPh sb="8" eb="10">
      <t>タイショウ</t>
    </rPh>
    <rPh sb="10" eb="12">
      <t>クカク</t>
    </rPh>
    <phoneticPr fontId="1"/>
  </si>
  <si>
    <t>共用駐車場の整備対象区画</t>
    <rPh sb="0" eb="1">
      <t>キョウ</t>
    </rPh>
    <rPh sb="6" eb="8">
      <t>セイビ</t>
    </rPh>
    <rPh sb="8" eb="10">
      <t>タイショウ</t>
    </rPh>
    <rPh sb="10" eb="12">
      <t>クカク</t>
    </rPh>
    <phoneticPr fontId="1"/>
  </si>
  <si>
    <t>h</t>
    <phoneticPr fontId="1"/>
  </si>
  <si>
    <t>a+h</t>
    <phoneticPr fontId="1"/>
  </si>
  <si>
    <t>（備考）・計画時に用途（専用／共用）が確定していない場合には、用途及び区画数を仮設定し算出すること。</t>
    <rPh sb="1" eb="3">
      <t>ビコウ</t>
    </rPh>
    <rPh sb="5" eb="7">
      <t>ケイカク</t>
    </rPh>
    <rPh sb="7" eb="8">
      <t>ジ</t>
    </rPh>
    <rPh sb="9" eb="11">
      <t>ヨウト</t>
    </rPh>
    <rPh sb="12" eb="14">
      <t>センヨウ</t>
    </rPh>
    <rPh sb="15" eb="17">
      <t>キョウヨウ</t>
    </rPh>
    <rPh sb="19" eb="21">
      <t>カクテイ</t>
    </rPh>
    <rPh sb="26" eb="28">
      <t>バアイ</t>
    </rPh>
    <rPh sb="31" eb="33">
      <t>ヨウト</t>
    </rPh>
    <rPh sb="33" eb="34">
      <t>オヨ</t>
    </rPh>
    <rPh sb="35" eb="37">
      <t>クカク</t>
    </rPh>
    <rPh sb="37" eb="38">
      <t>スウ</t>
    </rPh>
    <rPh sb="39" eb="42">
      <t>カリセッテイ</t>
    </rPh>
    <rPh sb="43" eb="45">
      <t>サンシュツ</t>
    </rPh>
    <phoneticPr fontId="1"/>
  </si>
  <si>
    <r>
      <rPr>
        <b/>
        <sz val="7"/>
        <color theme="1"/>
        <rFont val="游ゴシック"/>
        <family val="3"/>
        <charset val="128"/>
      </rPr>
      <t>必要区画数パターン</t>
    </r>
    <r>
      <rPr>
        <b/>
        <sz val="6"/>
        <color theme="1"/>
        <rFont val="游ゴシック"/>
        <family val="3"/>
        <charset val="128"/>
      </rPr>
      <t xml:space="preserve">
</t>
    </r>
    <r>
      <rPr>
        <b/>
        <sz val="6.5"/>
        <color rgb="FFFF0000"/>
        <rFont val="游ゴシック"/>
        <family val="3"/>
        <charset val="128"/>
      </rPr>
      <t>【必要区画数は下表参照】</t>
    </r>
    <rPh sb="0" eb="2">
      <t>ヒツヨウ</t>
    </rPh>
    <rPh sb="2" eb="4">
      <t>クカク</t>
    </rPh>
    <rPh sb="4" eb="5">
      <t>スウ</t>
    </rPh>
    <rPh sb="11" eb="13">
      <t>ヒツヨウ</t>
    </rPh>
    <rPh sb="13" eb="15">
      <t>クカク</t>
    </rPh>
    <rPh sb="15" eb="16">
      <t>スウ</t>
    </rPh>
    <rPh sb="17" eb="19">
      <t>カヒョウ</t>
    </rPh>
    <rPh sb="19" eb="21">
      <t>サンショウ</t>
    </rPh>
    <phoneticPr fontId="1"/>
  </si>
  <si>
    <t>専用駐車場の整備対象区画</t>
    <rPh sb="0" eb="5">
      <t>センヨウチュウシャジョウ</t>
    </rPh>
    <rPh sb="6" eb="8">
      <t>セイビ</t>
    </rPh>
    <rPh sb="8" eb="10">
      <t>タイショウ</t>
    </rPh>
    <rPh sb="10" eb="12">
      <t>クカク</t>
    </rPh>
    <phoneticPr fontId="1"/>
  </si>
  <si>
    <t>共用駐車場の整備対象区画</t>
    <rPh sb="0" eb="2">
      <t>キョウヨウ</t>
    </rPh>
    <rPh sb="2" eb="5">
      <t>チュウシャジョウ</t>
    </rPh>
    <rPh sb="6" eb="8">
      <t>セイビ</t>
    </rPh>
    <rPh sb="8" eb="10">
      <t>タイショウ</t>
    </rPh>
    <rPh sb="10" eb="12">
      <t>クカク</t>
    </rPh>
    <phoneticPr fontId="1"/>
  </si>
  <si>
    <t>n</t>
    <phoneticPr fontId="1"/>
  </si>
  <si>
    <t>n=h-(i+j+k+l+m)</t>
    <phoneticPr fontId="1"/>
  </si>
  <si>
    <t>g=a-(b+c+d+e+f)</t>
    <phoneticPr fontId="1"/>
  </si>
  <si>
    <t>(＊1)・gとnを比較し、区画数が大きい方の駐車場を選択してください
　　 ・なお、g=nの場合はどちらかを選択してください</t>
    <phoneticPr fontId="1"/>
  </si>
  <si>
    <t xml:space="preserve">(＊2)・gとnを比較し、区画数が小さい方の駐車場を選択してください
        ・ただし、区画数が0の場合は空欄としてください
　　 ・なお、g=nの場合は「主たる駐車施設」に入力していない駐車場を選択
　　 　してください
         </t>
    <rPh sb="17" eb="18">
      <t>チイ</t>
    </rPh>
    <phoneticPr fontId="1"/>
  </si>
  <si>
    <t>その２(住宅用途)の整備対象区画算定表より自動生成</t>
    <phoneticPr fontId="1"/>
  </si>
  <si>
    <t>合計区画数</t>
    <rPh sb="0" eb="2">
      <t>ゴウケイ</t>
    </rPh>
    <rPh sb="2" eb="4">
      <t>クカク</t>
    </rPh>
    <rPh sb="4" eb="5">
      <t>スウ</t>
    </rPh>
    <phoneticPr fontId="1"/>
  </si>
  <si>
    <t>集会所等</t>
    <rPh sb="0" eb="2">
      <t>シュウカイ</t>
    </rPh>
    <rPh sb="2" eb="3">
      <t>ショ</t>
    </rPh>
    <rPh sb="3" eb="4">
      <t>トウ</t>
    </rPh>
    <phoneticPr fontId="2"/>
  </si>
  <si>
    <t>適用あり</t>
  </si>
  <si>
    <t>(＊3) 【駐車場の種類が専用駐車場の場合】
　 　 ・g&lt;5の場合は「適用なし」、
　　　5≦gの場合は「適用あり」を選択してください
　　  【駐車場の種類が共用駐車場の場合】
　     ・n&lt;10の場合は「適用なし」
          10≦nの場合は「適用あり」を選択してください</t>
    <rPh sb="32" eb="34">
      <t>バアイ</t>
    </rPh>
    <rPh sb="50" eb="52">
      <t>バアイ</t>
    </rPh>
    <phoneticPr fontId="1"/>
  </si>
  <si>
    <t>整備対象駐車場</t>
    <rPh sb="0" eb="2">
      <t>セイビ</t>
    </rPh>
    <rPh sb="2" eb="4">
      <t>タイショウ</t>
    </rPh>
    <rPh sb="4" eb="7">
      <t>チュウシャジョウ</t>
    </rPh>
    <phoneticPr fontId="1"/>
  </si>
  <si>
    <t>整備対象駐車場</t>
    <rPh sb="0" eb="2">
      <t>セイビ</t>
    </rPh>
    <rPh sb="2" eb="4">
      <t>タイショウ</t>
    </rPh>
    <phoneticPr fontId="1"/>
  </si>
  <si>
    <t>D-1b</t>
  </si>
  <si>
    <t>ア.機械式立体駐車施設の駐車区画</t>
    <phoneticPr fontId="1"/>
  </si>
  <si>
    <r>
      <rPr>
        <sz val="8"/>
        <color theme="1"/>
        <rFont val="游ゴシック"/>
        <family val="3"/>
        <charset val="128"/>
      </rPr>
      <t>イ.</t>
    </r>
    <r>
      <rPr>
        <sz val="6"/>
        <color theme="1"/>
        <rFont val="游ゴシック"/>
        <family val="3"/>
        <charset val="128"/>
      </rPr>
      <t>その他技術上、安全上又は法令上設置が困難なものとして知事が認める駐車区画※２</t>
    </r>
    <phoneticPr fontId="1"/>
  </si>
  <si>
    <r>
      <t>イ.</t>
    </r>
    <r>
      <rPr>
        <sz val="6"/>
        <color theme="1"/>
        <rFont val="游ゴシック"/>
        <family val="3"/>
        <charset val="128"/>
      </rPr>
      <t>その他技術上、安全上又は法令上設置が困難なものとして知事が認める駐車区画※２</t>
    </r>
    <phoneticPr fontId="1"/>
  </si>
  <si>
    <t>ウ.販売、展示、修理等のために自動車を保管する駐車区画</t>
    <phoneticPr fontId="1"/>
  </si>
  <si>
    <t>エ.荷さばき等の駐車時間が短い駐車区画</t>
    <phoneticPr fontId="1"/>
  </si>
  <si>
    <t>ウ.販売、展示、修理等のために自動車を保管する駐車区画</t>
    <phoneticPr fontId="1"/>
  </si>
  <si>
    <t>エ.荷さばき等の駐車時間が短い駐車区画</t>
    <phoneticPr fontId="1"/>
  </si>
  <si>
    <t>専用駐車区画の総数のうち、下記の駐車区画の数</t>
    <rPh sb="0" eb="1">
      <t>セン</t>
    </rPh>
    <phoneticPr fontId="1"/>
  </si>
  <si>
    <t>共用駐車区画の総数のうち、下記の駐車区画の数</t>
    <rPh sb="0" eb="2">
      <t>キョウヨウ</t>
    </rPh>
    <rPh sb="2" eb="4">
      <t>チュウシャ</t>
    </rPh>
    <rPh sb="4" eb="6">
      <t>クカク</t>
    </rPh>
    <rPh sb="7" eb="9">
      <t>ソウスウ</t>
    </rPh>
    <rPh sb="13" eb="15">
      <t>カキ</t>
    </rPh>
    <rPh sb="16" eb="18">
      <t>チュウシャ</t>
    </rPh>
    <rPh sb="18" eb="20">
      <t>クカク</t>
    </rPh>
    <rPh sb="21" eb="22">
      <t>カズ</t>
    </rPh>
    <phoneticPr fontId="1"/>
  </si>
  <si>
    <t>オ.その他ウ又はエに類する用途の駐車区画</t>
    <rPh sb="6" eb="7">
      <t>マタ</t>
    </rPh>
    <phoneticPr fontId="1"/>
  </si>
  <si>
    <t>オ.その他ウ又はエに類する用途の駐車区画</t>
    <phoneticPr fontId="1"/>
  </si>
  <si>
    <r>
      <rPr>
        <sz val="8"/>
        <rFont val="游ゴシック"/>
        <family val="3"/>
        <charset val="128"/>
      </rPr>
      <t>イ.</t>
    </r>
    <r>
      <rPr>
        <sz val="6"/>
        <rFont val="游ゴシック"/>
        <family val="3"/>
        <charset val="128"/>
      </rPr>
      <t>その他技術上、安全上又は法令上設置が困難なものとして知事が認める駐車区画※２</t>
    </r>
    <phoneticPr fontId="1"/>
  </si>
  <si>
    <r>
      <t>イ.</t>
    </r>
    <r>
      <rPr>
        <sz val="6"/>
        <rFont val="游ゴシック"/>
        <family val="3"/>
        <charset val="128"/>
      </rPr>
      <t>その他技術上、安全上又は法令上設置が困難なものとして知事が認める駐車区画※２</t>
    </r>
    <phoneticPr fontId="1"/>
  </si>
  <si>
    <t>※３　「主たる駐車施設」とは、"専用駐車場の整備対象区画数"と"共用駐車場の整備対象区画数"を比較し、区画数が大きい方の駐車場（同数の場合はどちらかを選択）</t>
    <rPh sb="4" eb="5">
      <t>シュ</t>
    </rPh>
    <rPh sb="7" eb="9">
      <t>チュウシャ</t>
    </rPh>
    <rPh sb="9" eb="11">
      <t>シセツ</t>
    </rPh>
    <rPh sb="16" eb="18">
      <t>センヨウ</t>
    </rPh>
    <rPh sb="18" eb="21">
      <t>チュウシャジョウ</t>
    </rPh>
    <rPh sb="32" eb="34">
      <t>キョウヨウ</t>
    </rPh>
    <rPh sb="34" eb="37">
      <t>チュウシャジョウ</t>
    </rPh>
    <rPh sb="38" eb="40">
      <t>セイビ</t>
    </rPh>
    <rPh sb="40" eb="42">
      <t>タイショウ</t>
    </rPh>
    <rPh sb="42" eb="44">
      <t>クカク</t>
    </rPh>
    <rPh sb="44" eb="45">
      <t>スウ</t>
    </rPh>
    <rPh sb="47" eb="49">
      <t>ヒカク</t>
    </rPh>
    <rPh sb="51" eb="53">
      <t>クカク</t>
    </rPh>
    <rPh sb="53" eb="54">
      <t>スウ</t>
    </rPh>
    <rPh sb="55" eb="56">
      <t>オオ</t>
    </rPh>
    <rPh sb="58" eb="59">
      <t>ホウ</t>
    </rPh>
    <rPh sb="60" eb="62">
      <t>チュウシャ</t>
    </rPh>
    <rPh sb="62" eb="63">
      <t>ジョウ</t>
    </rPh>
    <rPh sb="64" eb="66">
      <t>ドウスウ</t>
    </rPh>
    <rPh sb="67" eb="69">
      <t>バアイ</t>
    </rPh>
    <rPh sb="75" eb="77">
      <t>センタク</t>
    </rPh>
    <phoneticPr fontId="1"/>
  </si>
  <si>
    <t>※４　「専用駐車場整備基準」とは、専用駐車場の整備対象区画数の20％（小数点以下切捨）の区画数</t>
    <rPh sb="21" eb="22">
      <t>ジョウ</t>
    </rPh>
    <rPh sb="23" eb="25">
      <t>セイビ</t>
    </rPh>
    <rPh sb="25" eb="27">
      <t>タイショウ</t>
    </rPh>
    <rPh sb="35" eb="38">
      <t>ショウスウテン</t>
    </rPh>
    <rPh sb="38" eb="40">
      <t>イカ</t>
    </rPh>
    <rPh sb="40" eb="41">
      <t>キ</t>
    </rPh>
    <rPh sb="41" eb="42">
      <t>ス</t>
    </rPh>
    <rPh sb="44" eb="46">
      <t>クカク</t>
    </rPh>
    <rPh sb="46" eb="47">
      <t>スウ</t>
    </rPh>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</si>
  <si>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rPh sb="44" eb="46">
      <t>カンキョウ</t>
    </rPh>
    <rPh sb="46" eb="47">
      <t>キョク</t>
    </rPh>
    <rPh sb="48" eb="49">
      <t>サダ</t>
    </rPh>
    <rPh sb="106" eb="107">
      <t>ダイ</t>
    </rPh>
    <rPh sb="112" eb="114">
      <t>ガイトウ</t>
    </rPh>
    <rPh sb="116" eb="118">
      <t>チュウシャ</t>
    </rPh>
    <rPh sb="118" eb="120">
      <t>クカク</t>
    </rPh>
    <phoneticPr fontId="1"/>
  </si>
  <si>
    <t>(＊1)</t>
    <phoneticPr fontId="1"/>
  </si>
  <si>
    <t>(＊2)</t>
    <phoneticPr fontId="1"/>
  </si>
  <si>
    <t>(＊3)</t>
    <phoneticPr fontId="1"/>
  </si>
  <si>
    <t>その２(住宅以外の用途)の整備対象区画算定表より自動生成</t>
    <rPh sb="6" eb="8">
      <t>イガイ</t>
    </rPh>
    <phoneticPr fontId="1"/>
  </si>
  <si>
    <t>整備予定区画数</t>
    <rPh sb="4" eb="6">
      <t>クカク</t>
    </rPh>
    <rPh sb="6" eb="7">
      <t>スウ</t>
    </rPh>
    <phoneticPr fontId="1"/>
  </si>
  <si>
    <t>整備予定区画数※１</t>
    <rPh sb="0" eb="2">
      <t>セイビ</t>
    </rPh>
    <rPh sb="2" eb="4">
      <t>ヨテイ</t>
    </rPh>
    <rPh sb="4" eb="6">
      <t>クカク</t>
    </rPh>
    <rPh sb="6" eb="7">
      <t>スウ</t>
    </rPh>
    <phoneticPr fontId="1"/>
  </si>
  <si>
    <t>整備予定区画数※１</t>
    <rPh sb="4" eb="6">
      <t>クカク</t>
    </rPh>
    <rPh sb="6" eb="7">
      <t>スウ</t>
    </rPh>
    <phoneticPr fontId="1"/>
  </si>
  <si>
    <t>※１　「整備予定区画数」とは、整備対象区画又は機械式立体駐車施設の駐車区画のうち、普通充電設備等又は急速充電設備を
　　　整備する予定の区画数</t>
    <rPh sb="4" eb="11">
      <t>セイビヨテイクカクスウ</t>
    </rPh>
    <rPh sb="15" eb="17">
      <t>セイビ</t>
    </rPh>
    <rPh sb="17" eb="19">
      <t>タイショウ</t>
    </rPh>
    <rPh sb="19" eb="21">
      <t>クカク</t>
    </rPh>
    <rPh sb="21" eb="22">
      <t>マタ</t>
    </rPh>
    <rPh sb="33" eb="35">
      <t>チュウシャ</t>
    </rPh>
    <rPh sb="35" eb="37">
      <t>クカク</t>
    </rPh>
    <rPh sb="68" eb="70">
      <t>クカク</t>
    </rPh>
    <phoneticPr fontId="1"/>
  </si>
  <si>
    <t>整備予定区画数</t>
    <rPh sb="0" eb="2">
      <t>セイビ</t>
    </rPh>
    <rPh sb="2" eb="4">
      <t>ヨテイ</t>
    </rPh>
    <rPh sb="4" eb="6">
      <t>クカク</t>
    </rPh>
    <rPh sb="6" eb="7">
      <t>スウ</t>
    </rPh>
    <phoneticPr fontId="1"/>
  </si>
  <si>
    <t>共用駐車場の整備対象区画</t>
    <rPh sb="0" eb="5">
      <t>キョウヨウチュウシャジョウ</t>
    </rPh>
    <rPh sb="6" eb="8">
      <t>セイビ</t>
    </rPh>
    <rPh sb="8" eb="10">
      <t>タイショウ</t>
    </rPh>
    <rPh sb="10" eb="12">
      <t>クカク</t>
    </rPh>
    <phoneticPr fontId="1"/>
  </si>
  <si>
    <t>住宅用途</t>
    <rPh sb="0" eb="2">
      <t>ジュウタク</t>
    </rPh>
    <rPh sb="2" eb="4">
      <t>ヨウト</t>
    </rPh>
    <phoneticPr fontId="1"/>
  </si>
  <si>
    <t>住宅以外の用途</t>
    <rPh sb="0" eb="2">
      <t>ジュウタク</t>
    </rPh>
    <rPh sb="2" eb="4">
      <t>イガイ</t>
    </rPh>
    <rPh sb="5" eb="7">
      <t>ヨウト</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</si>
  <si>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</si>
  <si>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</si>
  <si>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</si>
  <si>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</si>
  <si>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</si>
  <si>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</si>
  <si>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</si>
  <si>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</si>
  <si>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</si>
  <si>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</si>
  <si>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</si>
  <si>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</si>
  <si>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</si>
  <si>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</si>
  <si>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共用駐車場</t>
    <rPh sb="0" eb="2">
      <t>キョウヨウ</t>
    </rPh>
    <rPh sb="2" eb="4">
      <t>チュウシャ</t>
    </rPh>
    <rPh sb="4" eb="5">
      <t>ジョウ</t>
    </rPh>
    <phoneticPr fontId="1"/>
  </si>
  <si>
    <t>a'+h'</t>
    <phoneticPr fontId="1"/>
  </si>
  <si>
    <t>主たる駐車施設の整備対象区画</t>
    <rPh sb="0" eb="1">
      <t>シュ</t>
    </rPh>
    <rPh sb="3" eb="5">
      <t>チュウシャ</t>
    </rPh>
    <rPh sb="5" eb="7">
      <t>シセツ</t>
    </rPh>
    <phoneticPr fontId="1"/>
  </si>
  <si>
    <t>電気自動車充電設備設置基準</t>
    <phoneticPr fontId="1"/>
  </si>
  <si>
    <t>住宅以外の用途</t>
    <phoneticPr fontId="1"/>
  </si>
  <si>
    <t>⑶本計画における必要区画（該当するものに○をつけてください。）</t>
    <rPh sb="1" eb="2">
      <t>ホン</t>
    </rPh>
    <rPh sb="2" eb="4">
      <t>ケイカク</t>
    </rPh>
    <rPh sb="8" eb="10">
      <t>ヒツヨウ</t>
    </rPh>
    <rPh sb="10" eb="12">
      <t>クカク</t>
    </rPh>
    <rPh sb="13" eb="15">
      <t>ガイトウ</t>
    </rPh>
    <phoneticPr fontId="1"/>
  </si>
  <si>
    <t>⑴建築物に整備予定の駐車区画</t>
    <rPh sb="1" eb="4">
      <t>ケンチクブツ</t>
    </rPh>
    <rPh sb="5" eb="7">
      <t>セイビ</t>
    </rPh>
    <rPh sb="7" eb="9">
      <t>ヨテイ</t>
    </rPh>
    <rPh sb="10" eb="12">
      <t>チュウシャ</t>
    </rPh>
    <rPh sb="12" eb="14">
      <t>クカク</t>
    </rPh>
    <phoneticPr fontId="1"/>
  </si>
  <si>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</si>
  <si>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phoneticPr fontId="1"/>
  </si>
  <si>
    <t>※３　「主たる駐車施設」とは、"専用駐車場の整備対象区画数"と"共用駐車場の整備対象区画数"を比較し、区画数が大きい方の駐車場（同数の場合はどちらかを選択）</t>
    <phoneticPr fontId="1"/>
  </si>
  <si>
    <r>
      <t>➀住宅以外の用途の</t>
    </r>
    <r>
      <rPr>
        <b/>
        <u/>
        <sz val="9"/>
        <rFont val="游ゴシック"/>
        <family val="3"/>
        <charset val="128"/>
      </rPr>
      <t>主たる駐車施設が専用駐車場</t>
    </r>
    <phoneticPr fontId="1"/>
  </si>
  <si>
    <t>⑵電気自動車充電設備設置基準の適用有無・適用基準</t>
    <rPh sb="20" eb="22">
      <t>テキヨウ</t>
    </rPh>
    <rPh sb="22" eb="24">
      <t>キジュン</t>
    </rPh>
    <phoneticPr fontId="1"/>
  </si>
  <si>
    <t>適用基準</t>
    <rPh sb="0" eb="2">
      <t>テキヨウ</t>
    </rPh>
    <rPh sb="2" eb="4">
      <t>キジュン</t>
    </rPh>
    <phoneticPr fontId="1"/>
  </si>
  <si>
    <t>⑷住宅専用駐車場整備基準・非住宅専用駐車場整備基準</t>
    <rPh sb="1" eb="3">
      <t>ジュウタク</t>
    </rPh>
    <rPh sb="3" eb="5">
      <t>センヨウ</t>
    </rPh>
    <rPh sb="5" eb="8">
      <t>チュウシャジョウ</t>
    </rPh>
    <rPh sb="8" eb="10">
      <t>セイビ</t>
    </rPh>
    <rPh sb="10" eb="12">
      <t>キジュン</t>
    </rPh>
    <rPh sb="13" eb="14">
      <t>ヒ</t>
    </rPh>
    <rPh sb="14" eb="16">
      <t>ジュウタク</t>
    </rPh>
    <rPh sb="16" eb="18">
      <t>センヨウ</t>
    </rPh>
    <rPh sb="18" eb="21">
      <t>チュウシャジョウ</t>
    </rPh>
    <rPh sb="21" eb="23">
      <t>セイビ</t>
    </rPh>
    <rPh sb="23" eb="25">
      <t>キジュン</t>
    </rPh>
    <phoneticPr fontId="1"/>
  </si>
  <si>
    <t>②①のうち住宅用途として整備する区画数
　（＝住宅専用駐車場整備基準）</t>
    <rPh sb="23" eb="34">
      <t>ジュウタクセンヨウチュウシャジョウセイビキジュン</t>
    </rPh>
    <phoneticPr fontId="1"/>
  </si>
  <si>
    <t>②①のうち住宅以外の用途として整備する区画数
　（＝非住宅専用駐車場整備基準）</t>
    <rPh sb="7" eb="9">
      <t>イガイ</t>
    </rPh>
    <rPh sb="26" eb="27">
      <t>ヒ</t>
    </rPh>
    <phoneticPr fontId="1"/>
  </si>
  <si>
    <t>補足1</t>
    <rPh sb="0" eb="2">
      <t>ホソク</t>
    </rPh>
    <phoneticPr fontId="1"/>
  </si>
  <si>
    <t>補足２</t>
    <rPh sb="0" eb="2">
      <t>ホソク</t>
    </rPh>
    <phoneticPr fontId="1"/>
  </si>
  <si>
    <t>（補足1）【主たる駐車施設が専用駐車場の場合】主たる駐車施設の整備対象区画が４区画以下場合は「適用されない」を選択、５区画以上の場合は「適用される」を選択
  　    　   【主たる駐車施設が共用駐車場の場合】主たる駐車施設の整備対象区画が９区画以下の場合は「適用されない」選択、10区画以上の場合は「適用される」を選択</t>
    <rPh sb="1" eb="3">
      <t>ホソク</t>
    </rPh>
    <rPh sb="6" eb="7">
      <t>シュ</t>
    </rPh>
    <rPh sb="11" eb="13">
      <t>シセツ</t>
    </rPh>
    <rPh sb="23" eb="24">
      <t>シュ</t>
    </rPh>
    <rPh sb="26" eb="28">
      <t>チュウシャ</t>
    </rPh>
    <rPh sb="28" eb="30">
      <t>シセツ</t>
    </rPh>
    <rPh sb="31" eb="33">
      <t>セイビ</t>
    </rPh>
    <rPh sb="33" eb="35">
      <t>タイショウ</t>
    </rPh>
    <rPh sb="35" eb="37">
      <t>クカク</t>
    </rPh>
    <rPh sb="39" eb="41">
      <t>クカク</t>
    </rPh>
    <rPh sb="41" eb="43">
      <t>イカ</t>
    </rPh>
    <rPh sb="55" eb="57">
      <t>センタク</t>
    </rPh>
    <rPh sb="61" eb="63">
      <t>イジョウ</t>
    </rPh>
    <rPh sb="90" eb="91">
      <t>シュ</t>
    </rPh>
    <rPh sb="95" eb="97">
      <t>シセツ</t>
    </rPh>
    <rPh sb="107" eb="108">
      <t>シュ</t>
    </rPh>
    <rPh sb="110" eb="114">
      <t>チュウシャシセツ</t>
    </rPh>
    <rPh sb="115" eb="117">
      <t>セイビ</t>
    </rPh>
    <rPh sb="117" eb="119">
      <t>タイショウ</t>
    </rPh>
    <rPh sb="119" eb="121">
      <t>クカク</t>
    </rPh>
    <rPh sb="123" eb="127">
      <t>クカクイカ</t>
    </rPh>
    <rPh sb="139" eb="141">
      <t>センタク</t>
    </rPh>
    <rPh sb="144" eb="148">
      <t>クカクイジョウ</t>
    </rPh>
    <phoneticPr fontId="1"/>
  </si>
  <si>
    <t>補足３</t>
    <rPh sb="0" eb="2">
      <t>ホソク</t>
    </rPh>
    <phoneticPr fontId="1"/>
  </si>
  <si>
    <t>g=a-(b+c+d+e+f)　g'=a'-(b'+c'+d'+e'+f')</t>
    <phoneticPr fontId="1"/>
  </si>
  <si>
    <t>n=h-(i+j+k+l+m)　n'=h'-(i'+j'+k'+l'+m')</t>
    <phoneticPr fontId="1"/>
  </si>
  <si>
    <t>充電設備の定格出力</t>
    <rPh sb="0" eb="2">
      <t>ジュウデン</t>
    </rPh>
    <rPh sb="2" eb="4">
      <t>セツビ</t>
    </rPh>
    <rPh sb="5" eb="7">
      <t>テイカク</t>
    </rPh>
    <rPh sb="7" eb="9">
      <t>シュツリョク</t>
    </rPh>
    <phoneticPr fontId="1"/>
  </si>
  <si>
    <t>充電設備の定格出力</t>
    <rPh sb="0" eb="4">
      <t>ジュウデンセツビ</t>
    </rPh>
    <rPh sb="5" eb="7">
      <t>テイカク</t>
    </rPh>
    <rPh sb="7" eb="9">
      <t>シュツリョク</t>
    </rPh>
    <phoneticPr fontId="1"/>
  </si>
  <si>
    <t>整備対象区画数＋
機械式立体駐車施設の駐車区画数</t>
    <rPh sb="0" eb="2">
      <t>セイビ</t>
    </rPh>
    <rPh sb="2" eb="4">
      <t>タイショウ</t>
    </rPh>
    <rPh sb="4" eb="6">
      <t>クカク</t>
    </rPh>
    <rPh sb="6" eb="7">
      <t>スウ</t>
    </rPh>
    <rPh sb="9" eb="12">
      <t>キカイシキ</t>
    </rPh>
    <rPh sb="23" eb="24">
      <t>スウ</t>
    </rPh>
    <phoneticPr fontId="1"/>
  </si>
  <si>
    <t>整備予定区画数　※１</t>
    <rPh sb="4" eb="6">
      <t>クカク</t>
    </rPh>
    <rPh sb="6" eb="7">
      <t>スウ</t>
    </rPh>
    <phoneticPr fontId="1"/>
  </si>
  <si>
    <t>その２</t>
    <phoneticPr fontId="1"/>
  </si>
  <si>
    <t>（補足2）「⑶本計画における必要区画」において、住宅用途の⑴①に○をつけた場合に記入
（補足3）「⑶本計画における必要区画」において、住宅以外の用途の⑴①に○をつけた場合に記入</t>
    <rPh sb="1" eb="3">
      <t>ホソク</t>
    </rPh>
    <rPh sb="7" eb="8">
      <t>ホン</t>
    </rPh>
    <rPh sb="8" eb="10">
      <t>ケイカク</t>
    </rPh>
    <rPh sb="14" eb="16">
      <t>ヒツヨウ</t>
    </rPh>
    <rPh sb="16" eb="18">
      <t>クカク</t>
    </rPh>
    <rPh sb="24" eb="26">
      <t>ジュウタク</t>
    </rPh>
    <rPh sb="26" eb="28">
      <t>ヨウト</t>
    </rPh>
    <rPh sb="37" eb="39">
      <t>バアイ</t>
    </rPh>
    <rPh sb="40" eb="42">
      <t>キニュウ</t>
    </rPh>
    <rPh sb="69" eb="71">
      <t>イガイ</t>
    </rPh>
    <phoneticPr fontId="1"/>
  </si>
  <si>
    <t>g+n</t>
    <phoneticPr fontId="1"/>
  </si>
  <si>
    <t>g'+n'</t>
    <phoneticPr fontId="1"/>
  </si>
  <si>
    <t>※⑵で適用基準を選択すると自動で表が表示されます</t>
    <phoneticPr fontId="1"/>
  </si>
  <si>
    <t>（備考）計画時に用途（専用／共用）が確定していない場合は、用途及び区画数を仮設定し算出すること。</t>
    <phoneticPr fontId="1"/>
  </si>
  <si>
    <t>（備考）・整備する区画及び区画番号がわかる資料（平面図等）を添付すること。
　　　　・各区画に整備する設備や設備詳細が分かる資料（設計図面等）を添付すること。
　　　　・主たる駐車施設の整備対象区画数と機械式立体駐車施設区画数を合計しても、評価基準又は誘導水準で求められる
　　　　　必要区画数に達しない場合は、整備予定の全駐車区画（整備対象区画及び機械式立体駐車施設区画）に充電設備を
　　　　　整備すること。</t>
    <phoneticPr fontId="1"/>
  </si>
  <si>
    <t>※４　(g+g')×0.2（小数点以下切捨かつ10を超えるときは10）　</t>
    <phoneticPr fontId="1"/>
  </si>
  <si>
    <t>備考</t>
    <rPh sb="0" eb="2">
      <t>ビコウ</t>
    </rPh>
    <phoneticPr fontId="1"/>
  </si>
  <si>
    <t>活用方針から得た
必要区画数</t>
    <phoneticPr fontId="1"/>
  </si>
  <si>
    <r>
      <t>専用駐車区画（専用駐車場の区画）</t>
    </r>
    <r>
      <rPr>
        <sz val="9"/>
        <rFont val="游ゴシック"/>
        <family val="3"/>
        <charset val="128"/>
      </rPr>
      <t>の総数</t>
    </r>
    <rPh sb="0" eb="2">
      <t>センヨウ</t>
    </rPh>
    <rPh sb="2" eb="4">
      <t>チュウシャ</t>
    </rPh>
    <rPh sb="4" eb="6">
      <t>クカク</t>
    </rPh>
    <rPh sb="7" eb="9">
      <t>センヨウ</t>
    </rPh>
    <rPh sb="9" eb="11">
      <t>チュウシャ</t>
    </rPh>
    <rPh sb="11" eb="12">
      <t>ジョウ</t>
    </rPh>
    <rPh sb="13" eb="15">
      <t>クカク</t>
    </rPh>
    <rPh sb="17" eb="19">
      <t>ソウスウ</t>
    </rPh>
    <phoneticPr fontId="1"/>
  </si>
  <si>
    <r>
      <t>共用駐車区画（共用駐車場の区画）</t>
    </r>
    <r>
      <rPr>
        <sz val="9"/>
        <rFont val="游ゴシック"/>
        <family val="3"/>
        <charset val="128"/>
      </rPr>
      <t>の総数</t>
    </r>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</si>
  <si>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r>
      <t>主たる駐車施設</t>
    </r>
    <r>
      <rPr>
        <b/>
        <vertAlign val="superscript"/>
        <sz val="9"/>
        <rFont val="游ゴシック"/>
        <family val="3"/>
        <charset val="128"/>
      </rPr>
      <t>※３</t>
    </r>
    <rPh sb="0" eb="1">
      <t>シュ</t>
    </rPh>
    <rPh sb="3" eb="7">
      <t>チュウシャシセツ</t>
    </rPh>
    <phoneticPr fontId="1"/>
  </si>
  <si>
    <r>
      <t>⑴住宅用途の主たる駐車施設において、
　電気自動車充電設備設置基準が</t>
    </r>
    <r>
      <rPr>
        <b/>
        <u/>
        <sz val="9"/>
        <rFont val="游ゴシック"/>
        <family val="3"/>
        <charset val="128"/>
      </rPr>
      <t>適用される</t>
    </r>
    <r>
      <rPr>
        <sz val="9"/>
        <rFont val="游ゴシック"/>
        <family val="3"/>
        <charset val="128"/>
      </rPr>
      <t>場合</t>
    </r>
    <rPh sb="31" eb="33">
      <t>キジュン</t>
    </rPh>
    <phoneticPr fontId="1"/>
  </si>
  <si>
    <r>
      <t>⑴住宅以外の用途の主たる駐車施設において、
　電気自動車充電設備設置基準が</t>
    </r>
    <r>
      <rPr>
        <b/>
        <u/>
        <sz val="9"/>
        <rFont val="游ゴシック"/>
        <family val="3"/>
        <charset val="128"/>
      </rPr>
      <t>適用される</t>
    </r>
    <r>
      <rPr>
        <sz val="9"/>
        <rFont val="游ゴシック"/>
        <family val="3"/>
        <charset val="128"/>
      </rPr>
      <t>場合</t>
    </r>
    <rPh sb="3" eb="5">
      <t>イガイ</t>
    </rPh>
    <rPh sb="34" eb="36">
      <t>キジュン</t>
    </rPh>
    <phoneticPr fontId="1"/>
  </si>
  <si>
    <r>
      <t>➀住宅用途の</t>
    </r>
    <r>
      <rPr>
        <b/>
        <u/>
        <sz val="9"/>
        <rFont val="游ゴシック"/>
        <family val="3"/>
        <charset val="128"/>
      </rPr>
      <t>主たる駐車施設が専用駐車場</t>
    </r>
    <phoneticPr fontId="1"/>
  </si>
  <si>
    <r>
      <t>②住宅用途の</t>
    </r>
    <r>
      <rPr>
        <b/>
        <u/>
        <sz val="9"/>
        <rFont val="游ゴシック"/>
        <family val="3"/>
        <charset val="128"/>
      </rPr>
      <t>主たる駐車施設が共用駐車場</t>
    </r>
    <phoneticPr fontId="1"/>
  </si>
  <si>
    <r>
      <t>②住宅以外の用途の</t>
    </r>
    <r>
      <rPr>
        <b/>
        <u/>
        <sz val="9"/>
        <rFont val="游ゴシック"/>
        <family val="3"/>
        <charset val="128"/>
      </rPr>
      <t>主たる駐車施設が共用駐車場</t>
    </r>
    <phoneticPr fontId="1"/>
  </si>
  <si>
    <r>
      <t>⑵住宅用途の主たる駐車施設において、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</si>
  <si>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⑵住宅以外の用途の主たる駐車施設において、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</si>
  <si>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①規則第９条の４に規定する電気自動車充電設備の整備区画数</t>
    </r>
    <r>
      <rPr>
        <vertAlign val="superscript"/>
        <sz val="7"/>
        <rFont val="游ゴシック"/>
        <family val="3"/>
        <charset val="128"/>
      </rPr>
      <t>※４</t>
    </r>
    <phoneticPr fontId="1"/>
  </si>
  <si>
    <t>　</t>
  </si>
  <si>
    <r>
      <t>整備予定区画数</t>
    </r>
    <r>
      <rPr>
        <sz val="8"/>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</si>
  <si>
    <t>様式１－１－４マンション建替法容積率許可制度　EV及びPHEV用充電設備の設置に関するチェックシート</t>
    <rPh sb="0" eb="2">
      <t>ヨウシキ</t>
    </rPh>
    <rPh sb="12" eb="13">
      <t>ダテ</t>
    </rPh>
    <rPh sb="13" eb="14">
      <t>タイ</t>
    </rPh>
    <rPh sb="14" eb="15">
      <t>ホウ</t>
    </rPh>
    <rPh sb="15" eb="17">
      <t>ヨウセキ</t>
    </rPh>
    <rPh sb="17" eb="18">
      <t>リツ</t>
    </rPh>
    <rPh sb="18" eb="20">
      <t>キョカ</t>
    </rPh>
    <rPh sb="20" eb="22">
      <t>セイド</t>
    </rPh>
    <rPh sb="25" eb="26">
      <t>オヨ</t>
    </rPh>
    <rPh sb="31" eb="32">
      <t>ヨウ</t>
    </rPh>
    <rPh sb="32" eb="34">
      <t>ジュウデン</t>
    </rPh>
    <rPh sb="34" eb="36">
      <t>セツビ</t>
    </rPh>
    <rPh sb="37" eb="39">
      <t>セッチ</t>
    </rPh>
    <rPh sb="40" eb="41">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</si>
</sst>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_ "/>
  </numFmts>
  <fonts count="56">
    <font>
      <sz val="11"/>
      <color theme="1"/>
      <name val="ＭＳ Ｐゴシック"/>
      <family val="2"/>
      <charset val="128"/>
    </font>
    <font>
      <sz val="6"/>
      <name val="ＭＳ Ｐゴシック"/>
      <family val="2"/>
      <charset val="128"/>
    </font>
    <font>
      <sz val="6"/>
      <name val="ＭＳ ゴシック"/>
      <family val="3"/>
      <charset val="128"/>
    </font>
    <font>
      <sz val="9"/>
      <name val="ＭＳ 明朝"/>
      <family val="1"/>
      <charset val="128"/>
    </font>
    <font>
      <sz val="9"/>
      <color rgb="FF000000"/>
      <name val="Meiryo UI"/>
      <family val="3"/>
      <charset val="128"/>
    </font>
    <font>
      <sz val="8"/>
      <name val="ＭＳ 明朝"/>
      <family val="1"/>
      <charset val="128"/>
    </font>
    <font>
      <sz val="9"/>
      <color theme="1"/>
      <name val="ＭＳ 明朝"/>
      <family val="1"/>
      <charset val="128"/>
    </font>
    <font>
      <sz val="9"/>
      <color theme="1"/>
      <name val="HG丸ｺﾞｼｯｸM-PRO"/>
      <family val="3"/>
      <charset val="128"/>
    </font>
    <font>
      <sz val="9"/>
      <name val="HG丸ｺﾞｼｯｸM-PRO"/>
      <family val="3"/>
      <charset val="128"/>
    </font>
    <font>
      <sz val="9"/>
      <color rgb="FFFF0000"/>
      <name val="HG丸ｺﾞｼｯｸM-PRO"/>
      <family val="3"/>
      <charset val="128"/>
    </font>
    <font>
      <sz val="8"/>
      <color theme="1"/>
      <name val="HG丸ｺﾞｼｯｸM-PRO"/>
      <family val="3"/>
      <charset val="128"/>
    </font>
    <font>
      <b/>
      <sz val="9"/>
      <color theme="1"/>
      <name val="HG丸ｺﾞｼｯｸM-PRO"/>
      <family val="3"/>
      <charset val="128"/>
    </font>
    <font>
      <b/>
      <sz val="9"/>
      <color theme="4"/>
      <name val="HG丸ｺﾞｼｯｸM-PRO"/>
      <family val="3"/>
      <charset val="128"/>
    </font>
    <font>
      <sz val="9"/>
      <color theme="4"/>
      <name val="HG丸ｺﾞｼｯｸM-PRO"/>
      <family val="3"/>
      <charset val="128"/>
    </font>
    <font>
      <sz val="9"/>
      <color indexed="81"/>
      <name val="MS P ゴシック"/>
      <family val="3"/>
      <charset val="128"/>
    </font>
    <font>
      <b/>
      <sz val="9"/>
      <color indexed="81"/>
      <name val="MS P ゴシック"/>
      <family val="3"/>
      <charset val="128"/>
    </font>
    <font>
      <sz val="11"/>
      <name val="游ゴシック"/>
      <family val="3"/>
      <charset val="128"/>
    </font>
    <font>
      <sz val="9"/>
      <name val="游ゴシック"/>
      <family val="3"/>
      <charset val="128"/>
    </font>
    <font>
      <b/>
      <sz val="9"/>
      <name val="游ゴシック"/>
      <family val="3"/>
      <charset val="128"/>
    </font>
    <font>
      <sz val="11"/>
      <color theme="1"/>
      <name val="游ゴシック"/>
      <family val="3"/>
      <charset val="128"/>
    </font>
    <font>
      <sz val="9"/>
      <color rgb="FFFF0000"/>
      <name val="游ゴシック"/>
      <family val="3"/>
      <charset val="128"/>
    </font>
    <font>
      <sz val="9"/>
      <color theme="1"/>
      <name val="游ゴシック"/>
      <family val="3"/>
      <charset val="128"/>
    </font>
    <font>
      <b/>
      <sz val="10"/>
      <color theme="1"/>
      <name val="游ゴシック"/>
      <family val="3"/>
      <charset val="128"/>
    </font>
    <font>
      <sz val="7"/>
      <name val="游ゴシック"/>
      <family val="3"/>
      <charset val="128"/>
    </font>
    <font>
      <sz val="8"/>
      <color theme="1"/>
      <name val="游ゴシック"/>
      <family val="3"/>
      <charset val="128"/>
    </font>
    <font>
      <b/>
      <sz val="9"/>
      <color theme="1"/>
      <name val="游ゴシック"/>
      <family val="3"/>
      <charset val="128"/>
    </font>
    <font>
      <b/>
      <sz val="9"/>
      <color rgb="FFFF0000"/>
      <name val="游ゴシック"/>
      <family val="3"/>
      <charset val="128"/>
    </font>
    <font>
      <sz val="8"/>
      <name val="游ゴシック"/>
      <family val="3"/>
      <charset val="128"/>
    </font>
    <font>
      <sz val="6"/>
      <name val="游ゴシック"/>
      <family val="3"/>
      <charset val="128"/>
    </font>
    <font>
      <sz val="6"/>
      <color theme="1"/>
      <name val="HG丸ｺﾞｼｯｸM-PRO"/>
      <family val="3"/>
      <charset val="128"/>
    </font>
    <font>
      <sz val="7"/>
      <color theme="1"/>
      <name val="游ゴシック"/>
      <family val="3"/>
      <charset val="128"/>
    </font>
    <font>
      <b/>
      <sz val="7"/>
      <color rgb="FFFF0000"/>
      <name val="游ゴシック"/>
      <family val="3"/>
      <charset val="128"/>
    </font>
    <font>
      <sz val="6"/>
      <color theme="1"/>
      <name val="游ゴシック"/>
      <family val="3"/>
      <charset val="128"/>
    </font>
    <font>
      <b/>
      <sz val="6"/>
      <color theme="1"/>
      <name val="游ゴシック"/>
      <family val="3"/>
      <charset val="128"/>
    </font>
    <font>
      <b/>
      <sz val="7"/>
      <color theme="1"/>
      <name val="游ゴシック"/>
      <family val="3"/>
      <charset val="128"/>
    </font>
    <font>
      <b/>
      <sz val="6.5"/>
      <color rgb="FFFF0000"/>
      <name val="游ゴシック"/>
      <family val="3"/>
      <charset val="128"/>
    </font>
    <font>
      <sz val="7.5"/>
      <color theme="1"/>
      <name val="Yu Gothic UI"/>
      <family val="3"/>
      <charset val="128"/>
    </font>
    <font>
      <b/>
      <sz val="11"/>
      <color theme="1"/>
      <name val="游ゴシック"/>
      <family val="3"/>
      <charset val="128"/>
    </font>
    <font>
      <b/>
      <sz val="11"/>
      <name val="游ゴシック"/>
      <family val="3"/>
      <charset val="128"/>
    </font>
    <font>
      <sz val="5"/>
      <color theme="1"/>
      <name val="游ゴシック"/>
      <family val="3"/>
      <charset val="128"/>
    </font>
    <font>
      <b/>
      <sz val="11"/>
      <color rgb="FFFF0000"/>
      <name val="游ゴシック"/>
      <family val="3"/>
      <charset val="128"/>
    </font>
    <font>
      <sz val="6"/>
      <name val="Yu Gothic UI"/>
      <family val="3"/>
      <charset val="128"/>
    </font>
    <font>
      <b/>
      <sz val="8"/>
      <color theme="1"/>
      <name val="游ゴシック"/>
      <family val="3"/>
      <charset val="128"/>
    </font>
    <font>
      <u/>
      <sz val="9"/>
      <color indexed="81"/>
      <name val="MS P ゴシック"/>
      <family val="3"/>
      <charset val="128"/>
    </font>
    <font>
      <b/>
      <u/>
      <sz val="9"/>
      <color indexed="81"/>
      <name val="MS P ゴシック"/>
      <family val="3"/>
      <charset val="128"/>
    </font>
    <font>
      <b/>
      <u/>
      <sz val="9"/>
      <name val="游ゴシック"/>
      <family val="3"/>
      <charset val="128"/>
    </font>
    <font>
      <sz val="11"/>
      <color indexed="81"/>
      <name val="MS P ゴシック"/>
      <family val="3"/>
      <charset val="128"/>
    </font>
    <font>
      <b/>
      <u/>
      <sz val="10"/>
      <color indexed="81"/>
      <name val="MS P ゴシック"/>
      <family val="3"/>
      <charset val="128"/>
    </font>
    <font>
      <sz val="10"/>
      <color indexed="81"/>
      <name val="MS P ゴシック"/>
      <family val="3"/>
      <charset val="128"/>
    </font>
    <font>
      <b/>
      <sz val="10"/>
      <color indexed="81"/>
      <name val="MS P ゴシック"/>
      <family val="3"/>
      <charset val="128"/>
    </font>
    <font>
      <b/>
      <sz val="10"/>
      <name val="游ゴシック"/>
      <family val="3"/>
      <charset val="128"/>
    </font>
    <font>
      <b/>
      <sz val="12"/>
      <name val="游ゴシック"/>
      <family val="3"/>
      <charset val="128"/>
    </font>
    <font>
      <sz val="10"/>
      <name val="游ゴシック"/>
      <family val="3"/>
      <charset val="128"/>
    </font>
    <font>
      <b/>
      <vertAlign val="superscript"/>
      <sz val="9"/>
      <name val="游ゴシック"/>
      <family val="3"/>
      <charset val="128"/>
    </font>
    <font>
      <b/>
      <sz val="8"/>
      <name val="游ゴシック"/>
      <family val="3"/>
      <charset val="128"/>
    </font>
    <font>
      <vertAlign val="superscript"/>
      <sz val="7"/>
      <name val="游ゴシック"/>
      <family val="3"/>
      <charset val="128"/>
    </font>
  </fonts>
  <fills count="9">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style="thick">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n">
        <color indexed="64"/>
      </right>
      <top style="thin">
        <color indexed="64"/>
      </top>
      <bottom style="thick">
        <color indexed="64"/>
      </bottom>
      <diagonal/>
    </border>
    <border diagonalUp="1">
      <left/>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1">
    <xf numFmtId="0" fontId="0" fillId="0" borderId="0">
      <alignment vertical="center"/>
    </xf>
  </cellStyleXfs>
  <cellXfs count="585">
    <xf numFmtId="0" fontId="0" fillId="0" borderId="0" xfId="0">
      <alignment vertical="center"/>
    </xf>
    <xf numFmtId="0" fontId="3" fillId="0" borderId="0" xfId="0" applyFont="1">
      <alignment vertical="center"/>
    </xf>
    <xf numFmtId="0" fontId="3" fillId="2" borderId="7" xfId="0" applyFont="1" applyFill="1" applyBorder="1">
      <alignment vertical="center"/>
    </xf>
    <xf numFmtId="0" fontId="3" fillId="0" borderId="2" xfId="0" applyFont="1" applyBorder="1">
      <alignment vertical="center"/>
    </xf>
    <xf numFmtId="179" fontId="3" fillId="0" borderId="0" xfId="0" applyNumberFormat="1" applyFont="1" applyProtection="1">
      <alignment vertical="center"/>
      <protection hidden="1"/>
    </xf>
    <xf numFmtId="179" fontId="3" fillId="0" borderId="10" xfId="0" applyNumberFormat="1" applyFont="1" applyBorder="1" applyProtection="1">
      <alignment vertical="center"/>
      <protection hidden="1"/>
    </xf>
    <xf numFmtId="179" fontId="3" fillId="0" borderId="0" xfId="0" applyNumberFormat="1" applyFont="1" applyAlignment="1" applyProtection="1">
      <alignment horizontal="center" vertical="center"/>
      <protection hidden="1"/>
    </xf>
    <xf numFmtId="0" fontId="3" fillId="0" borderId="0" xfId="0" applyFont="1" applyAlignment="1">
      <alignment horizontal="left" vertical="center"/>
    </xf>
    <xf numFmtId="0" fontId="3" fillId="0" borderId="9" xfId="0" applyFont="1" applyBorder="1" applyAlignment="1">
      <alignment horizontal="left" vertical="center"/>
    </xf>
    <xf numFmtId="0" fontId="3" fillId="5" borderId="10" xfId="0" applyFont="1" applyFill="1" applyBorder="1" applyAlignment="1">
      <alignment horizontal="left" vertical="center"/>
    </xf>
    <xf numFmtId="0" fontId="6" fillId="0" borderId="0" xfId="0" applyFont="1">
      <alignment vertical="center"/>
    </xf>
    <xf numFmtId="179" fontId="3" fillId="6" borderId="10" xfId="0" applyNumberFormat="1" applyFont="1" applyFill="1" applyBorder="1" applyProtection="1">
      <alignment vertical="center"/>
      <protection hidden="1"/>
    </xf>
    <xf numFmtId="0" fontId="6" fillId="0" borderId="0" xfId="0" applyFont="1" applyAlignment="1">
      <alignment horizontal="center" vertical="center"/>
    </xf>
    <xf numFmtId="179" fontId="3" fillId="7" borderId="10" xfId="0" applyNumberFormat="1" applyFont="1" applyFill="1" applyBorder="1" applyProtection="1">
      <alignment vertical="center"/>
      <protection hidden="1"/>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9" xfId="0" applyFont="1" applyBorder="1">
      <alignment vertical="center"/>
    </xf>
    <xf numFmtId="0" fontId="6" fillId="0" borderId="12" xfId="0" applyFont="1" applyBorder="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179" fontId="8" fillId="6" borderId="10" xfId="0" applyNumberFormat="1" applyFont="1" applyFill="1" applyBorder="1" applyProtection="1">
      <alignment vertical="center"/>
      <protection hidden="1"/>
    </xf>
    <xf numFmtId="0" fontId="8" fillId="5" borderId="10" xfId="0" applyFont="1" applyFill="1" applyBorder="1" applyAlignment="1">
      <alignment horizontal="left" vertical="center"/>
    </xf>
    <xf numFmtId="179" fontId="8" fillId="0" borderId="0" xfId="0" applyNumberFormat="1" applyFont="1" applyAlignment="1" applyProtection="1">
      <alignment horizontal="center" vertical="center"/>
      <protection hidden="1"/>
    </xf>
    <xf numFmtId="0" fontId="7" fillId="0" borderId="8" xfId="0" applyFont="1" applyBorder="1">
      <alignment vertical="center"/>
    </xf>
    <xf numFmtId="179" fontId="8" fillId="0" borderId="10" xfId="0" applyNumberFormat="1" applyFont="1" applyBorder="1" applyProtection="1">
      <alignment vertical="center"/>
      <protection hidden="1"/>
    </xf>
    <xf numFmtId="179" fontId="8" fillId="7" borderId="10" xfId="0" applyNumberFormat="1" applyFont="1" applyFill="1" applyBorder="1" applyProtection="1">
      <alignment vertical="center"/>
      <protection hidden="1"/>
    </xf>
    <xf numFmtId="0" fontId="9"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179" fontId="8" fillId="0" borderId="0" xfId="0" applyNumberFormat="1" applyFont="1" applyProtection="1">
      <alignment vertical="center"/>
      <protection hidden="1"/>
    </xf>
    <xf numFmtId="0" fontId="11" fillId="0" borderId="0" xfId="0" applyFont="1">
      <alignment vertical="center"/>
    </xf>
    <xf numFmtId="0" fontId="7" fillId="5" borderId="10" xfId="0" applyFont="1" applyFill="1" applyBorder="1" applyAlignment="1">
      <alignment horizontal="center" vertical="center"/>
    </xf>
    <xf numFmtId="0" fontId="7" fillId="5" borderId="5" xfId="0" applyFont="1" applyFill="1" applyBorder="1" applyAlignment="1">
      <alignment horizontal="center" vertical="center"/>
    </xf>
    <xf numFmtId="0" fontId="7" fillId="0" borderId="10" xfId="0" applyFont="1" applyBorder="1" applyAlignment="1">
      <alignment horizontal="center" vertical="center"/>
    </xf>
    <xf numFmtId="0" fontId="7" fillId="5" borderId="10" xfId="0" applyFont="1" applyFill="1" applyBorder="1">
      <alignment vertical="center"/>
    </xf>
    <xf numFmtId="0" fontId="7" fillId="0" borderId="11" xfId="0" applyFont="1" applyBorder="1">
      <alignment vertical="center"/>
    </xf>
    <xf numFmtId="0" fontId="7" fillId="0" borderId="9" xfId="0" applyFont="1" applyBorder="1">
      <alignment vertical="center"/>
    </xf>
    <xf numFmtId="0" fontId="7" fillId="0" borderId="12" xfId="0" applyFont="1" applyBorder="1">
      <alignment vertical="center"/>
    </xf>
    <xf numFmtId="0" fontId="10" fillId="5" borderId="34" xfId="0" applyFont="1" applyFill="1" applyBorder="1" applyAlignment="1">
      <alignment horizontal="center" vertical="center" wrapText="1"/>
    </xf>
    <xf numFmtId="0" fontId="3" fillId="2" borderId="6" xfId="0" applyFont="1" applyFill="1" applyBorder="1">
      <alignment vertical="center"/>
    </xf>
    <xf numFmtId="0" fontId="6" fillId="0" borderId="33" xfId="0" applyFont="1" applyBorder="1">
      <alignment vertical="center"/>
    </xf>
    <xf numFmtId="0" fontId="21"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22" fillId="0" borderId="0" xfId="0" applyFont="1">
      <alignment vertical="center"/>
    </xf>
    <xf numFmtId="0" fontId="21" fillId="0" borderId="0" xfId="0" applyFont="1">
      <alignment vertical="center"/>
    </xf>
    <xf numFmtId="0" fontId="21" fillId="0" borderId="0" xfId="0" applyFont="1" applyAlignment="1">
      <alignment horizontal="righ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179" fontId="17" fillId="5" borderId="10" xfId="0" applyNumberFormat="1" applyFont="1" applyFill="1" applyBorder="1" applyProtection="1">
      <alignment vertical="center"/>
      <protection hidden="1"/>
    </xf>
    <xf numFmtId="0" fontId="17" fillId="5" borderId="10" xfId="0" applyFont="1" applyFill="1" applyBorder="1" applyAlignment="1">
      <alignment horizontal="left" vertical="center"/>
    </xf>
    <xf numFmtId="179" fontId="17" fillId="0" borderId="0" xfId="0" applyNumberFormat="1" applyFont="1" applyAlignment="1" applyProtection="1">
      <alignment horizontal="left" vertical="center"/>
      <protection hidden="1"/>
    </xf>
    <xf numFmtId="179" fontId="17" fillId="0" borderId="0" xfId="0" applyNumberFormat="1" applyFont="1" applyAlignment="1" applyProtection="1">
      <alignment horizontal="center" vertical="center"/>
      <protection hidden="1"/>
    </xf>
    <xf numFmtId="0" fontId="21" fillId="0" borderId="8" xfId="0" applyFont="1" applyBorder="1">
      <alignment vertical="center"/>
    </xf>
    <xf numFmtId="179" fontId="17" fillId="0" borderId="10" xfId="0" applyNumberFormat="1" applyFont="1" applyBorder="1" applyProtection="1">
      <alignment vertical="center"/>
      <protection hidden="1"/>
    </xf>
    <xf numFmtId="179" fontId="17" fillId="0" borderId="0" xfId="0" applyNumberFormat="1" applyFont="1" applyProtection="1">
      <alignment vertical="center"/>
      <protection hidden="1"/>
    </xf>
    <xf numFmtId="0" fontId="25" fillId="0" borderId="0" xfId="0" applyFont="1">
      <alignment vertical="center"/>
    </xf>
    <xf numFmtId="0" fontId="21" fillId="5" borderId="7"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0" xfId="0" applyFont="1" applyFill="1" applyBorder="1">
      <alignment vertical="center"/>
    </xf>
    <xf numFmtId="0" fontId="21" fillId="5" borderId="5" xfId="0" applyFont="1" applyFill="1" applyBorder="1" applyAlignment="1">
      <alignment horizontal="center" vertical="center"/>
    </xf>
    <xf numFmtId="0" fontId="18" fillId="0" borderId="0" xfId="0" applyFont="1">
      <alignment vertical="center"/>
    </xf>
    <xf numFmtId="0" fontId="21" fillId="0" borderId="11" xfId="0" applyFont="1" applyBorder="1">
      <alignment vertical="center"/>
    </xf>
    <xf numFmtId="0" fontId="21" fillId="0" borderId="9" xfId="0" applyFont="1" applyBorder="1">
      <alignment vertical="center"/>
    </xf>
    <xf numFmtId="0" fontId="21" fillId="0" borderId="12" xfId="0" applyFont="1" applyBorder="1">
      <alignment vertical="center"/>
    </xf>
    <xf numFmtId="0" fontId="18" fillId="0" borderId="2" xfId="0" applyFont="1" applyBorder="1">
      <alignment vertical="center"/>
    </xf>
    <xf numFmtId="0" fontId="17" fillId="0" borderId="2" xfId="0" applyFont="1" applyBorder="1">
      <alignment vertical="center"/>
    </xf>
    <xf numFmtId="0" fontId="17" fillId="0" borderId="0" xfId="0" applyFont="1">
      <alignment vertical="center"/>
    </xf>
    <xf numFmtId="179" fontId="17" fillId="0" borderId="8" xfId="0" applyNumberFormat="1" applyFont="1" applyBorder="1" applyAlignment="1" applyProtection="1">
      <alignment horizontal="center" vertical="center"/>
      <protection hidden="1"/>
    </xf>
    <xf numFmtId="0" fontId="17" fillId="5" borderId="10" xfId="0" applyFont="1" applyFill="1" applyBorder="1" applyAlignment="1">
      <alignment horizontal="center" vertical="center"/>
    </xf>
    <xf numFmtId="0" fontId="17" fillId="0" borderId="10" xfId="0" applyFont="1" applyBorder="1" applyAlignment="1" applyProtection="1">
      <alignment horizontal="right" vertical="center"/>
      <protection locked="0"/>
    </xf>
    <xf numFmtId="179" fontId="17" fillId="0" borderId="10" xfId="0" applyNumberFormat="1" applyFont="1" applyBorder="1" applyProtection="1">
      <alignment vertical="center"/>
      <protection locked="0"/>
    </xf>
    <xf numFmtId="0" fontId="21" fillId="5" borderId="32" xfId="0" applyFont="1" applyFill="1" applyBorder="1" applyAlignment="1">
      <alignment horizontal="center" vertical="center"/>
    </xf>
    <xf numFmtId="179" fontId="26" fillId="0" borderId="0" xfId="0" applyNumberFormat="1" applyFont="1" applyAlignment="1" applyProtection="1">
      <alignment horizontal="center" vertical="center"/>
      <protection hidden="1"/>
    </xf>
    <xf numFmtId="179" fontId="17" fillId="0" borderId="0" xfId="0" applyNumberFormat="1" applyFont="1">
      <alignment vertical="center"/>
    </xf>
    <xf numFmtId="179" fontId="27" fillId="0" borderId="0" xfId="0" applyNumberFormat="1" applyFont="1" applyProtection="1">
      <alignment vertical="center"/>
      <protection hidden="1"/>
    </xf>
    <xf numFmtId="0" fontId="21" fillId="0" borderId="10" xfId="0" applyFont="1" applyBorder="1" applyAlignment="1" applyProtection="1">
      <alignment horizontal="right" vertical="center"/>
      <protection locked="0"/>
    </xf>
    <xf numFmtId="179" fontId="21" fillId="0" borderId="10" xfId="0" applyNumberFormat="1" applyFont="1" applyBorder="1" applyProtection="1">
      <alignment vertical="center"/>
      <protection locked="0"/>
    </xf>
    <xf numFmtId="0" fontId="20" fillId="0" borderId="0" xfId="0" applyFont="1" applyAlignment="1">
      <alignment horizontal="center" vertical="center"/>
    </xf>
    <xf numFmtId="0" fontId="21" fillId="0" borderId="5" xfId="0" applyFont="1" applyBorder="1" applyAlignment="1" applyProtection="1">
      <alignment horizontal="right" vertical="center"/>
      <protection locked="0"/>
    </xf>
    <xf numFmtId="179" fontId="17" fillId="5" borderId="0" xfId="0" applyNumberFormat="1" applyFont="1" applyFill="1" applyAlignment="1" applyProtection="1">
      <alignment horizontal="center" vertical="center"/>
      <protection hidden="1"/>
    </xf>
    <xf numFmtId="0" fontId="17" fillId="5" borderId="0" xfId="0" applyFont="1" applyFill="1" applyAlignment="1">
      <alignment horizontal="center" vertical="center"/>
    </xf>
    <xf numFmtId="0" fontId="21" fillId="0" borderId="0" xfId="0" applyFont="1" applyAlignment="1" applyProtection="1">
      <alignment horizontal="left" vertical="top"/>
      <protection locked="0"/>
    </xf>
    <xf numFmtId="0" fontId="21" fillId="0" borderId="1" xfId="0" applyFont="1" applyBorder="1" applyAlignment="1"/>
    <xf numFmtId="0" fontId="21" fillId="0" borderId="2" xfId="0" applyFont="1" applyBorder="1" applyAlignment="1"/>
    <xf numFmtId="0" fontId="21" fillId="0" borderId="3" xfId="0" applyFont="1" applyBorder="1" applyAlignment="1"/>
    <xf numFmtId="0" fontId="21" fillId="0" borderId="0" xfId="0" applyFont="1" applyAlignment="1"/>
    <xf numFmtId="0" fontId="21" fillId="0" borderId="8" xfId="0" applyFont="1" applyBorder="1" applyAlignment="1">
      <alignment vertical="center" wrapText="1"/>
    </xf>
    <xf numFmtId="0" fontId="24" fillId="0" borderId="0" xfId="0" applyFont="1">
      <alignment vertical="center"/>
    </xf>
    <xf numFmtId="0" fontId="21" fillId="5" borderId="4" xfId="0" applyFont="1" applyFill="1" applyBorder="1" applyAlignment="1">
      <alignment horizontal="left" vertical="center"/>
    </xf>
    <xf numFmtId="0" fontId="24" fillId="5" borderId="2" xfId="0" applyFont="1" applyFill="1" applyBorder="1" applyAlignment="1">
      <alignment horizontal="left" vertical="center"/>
    </xf>
    <xf numFmtId="0" fontId="32" fillId="5" borderId="5" xfId="0" applyFont="1" applyFill="1" applyBorder="1" applyAlignment="1">
      <alignment horizontal="left" vertical="center"/>
    </xf>
    <xf numFmtId="0" fontId="24" fillId="5" borderId="3" xfId="0" applyFont="1" applyFill="1" applyBorder="1" applyAlignment="1">
      <alignment horizontal="left" vertical="center"/>
    </xf>
    <xf numFmtId="0" fontId="24" fillId="5" borderId="1" xfId="0" applyFont="1" applyFill="1" applyBorder="1" applyAlignment="1">
      <alignment horizontal="left" vertical="center"/>
    </xf>
    <xf numFmtId="0" fontId="27" fillId="5" borderId="5" xfId="0" applyFont="1" applyFill="1" applyBorder="1" applyAlignment="1">
      <alignment vertical="top"/>
    </xf>
    <xf numFmtId="0" fontId="27" fillId="5" borderId="6" xfId="0" applyFont="1" applyFill="1" applyBorder="1" applyAlignment="1">
      <alignment vertical="top"/>
    </xf>
    <xf numFmtId="0" fontId="27" fillId="5" borderId="7" xfId="0" applyFont="1" applyFill="1" applyBorder="1" applyAlignment="1">
      <alignment vertical="top"/>
    </xf>
    <xf numFmtId="0" fontId="27" fillId="5" borderId="5" xfId="0" applyFont="1" applyFill="1" applyBorder="1">
      <alignment vertical="center"/>
    </xf>
    <xf numFmtId="0" fontId="27" fillId="5" borderId="6" xfId="0" applyFont="1" applyFill="1" applyBorder="1">
      <alignment vertical="center"/>
    </xf>
    <xf numFmtId="0" fontId="27" fillId="5" borderId="7" xfId="0" applyFont="1" applyFill="1" applyBorder="1">
      <alignment vertical="center"/>
    </xf>
    <xf numFmtId="0" fontId="21" fillId="5" borderId="33" xfId="0" applyFont="1" applyFill="1" applyBorder="1">
      <alignment vertical="center"/>
    </xf>
    <xf numFmtId="0" fontId="21" fillId="5" borderId="0" xfId="0" applyFont="1" applyFill="1">
      <alignment vertical="center"/>
    </xf>
    <xf numFmtId="179" fontId="18" fillId="5" borderId="10" xfId="0" applyNumberFormat="1" applyFont="1" applyFill="1" applyBorder="1" applyProtection="1">
      <alignment vertical="center"/>
      <protection hidden="1"/>
    </xf>
    <xf numFmtId="0" fontId="18" fillId="0" borderId="0" xfId="0" applyFont="1" applyAlignment="1">
      <alignment horizontal="left" vertical="center"/>
    </xf>
    <xf numFmtId="0" fontId="37" fillId="0" borderId="2" xfId="0" applyFont="1" applyBorder="1" applyAlignment="1"/>
    <xf numFmtId="0" fontId="37" fillId="0" borderId="0" xfId="0" applyFont="1">
      <alignment vertical="center"/>
    </xf>
    <xf numFmtId="0" fontId="25" fillId="5" borderId="46" xfId="0" applyFont="1" applyFill="1" applyBorder="1" applyAlignment="1">
      <alignment horizontal="center" vertical="center"/>
    </xf>
    <xf numFmtId="0" fontId="25" fillId="5" borderId="47" xfId="0" applyFont="1" applyFill="1" applyBorder="1" applyAlignment="1">
      <alignment horizontal="center" vertical="center"/>
    </xf>
    <xf numFmtId="0" fontId="25" fillId="5" borderId="47" xfId="0" applyFont="1" applyFill="1" applyBorder="1">
      <alignment vertical="center"/>
    </xf>
    <xf numFmtId="0" fontId="38" fillId="0" borderId="0" xfId="0" applyFont="1">
      <alignment vertical="center"/>
    </xf>
    <xf numFmtId="0" fontId="16" fillId="0" borderId="0" xfId="0" applyFont="1">
      <alignment vertical="center"/>
    </xf>
    <xf numFmtId="179" fontId="18" fillId="0" borderId="0" xfId="0" applyNumberFormat="1" applyFont="1" applyProtection="1">
      <alignment vertical="center"/>
      <protection hidden="1"/>
    </xf>
    <xf numFmtId="179" fontId="18" fillId="0" borderId="0" xfId="0" applyNumberFormat="1" applyFont="1" applyAlignment="1" applyProtection="1">
      <alignment horizontal="center" vertical="center"/>
      <protection hidden="1"/>
    </xf>
    <xf numFmtId="179" fontId="18" fillId="0" borderId="8" xfId="0" applyNumberFormat="1" applyFont="1" applyBorder="1" applyAlignment="1" applyProtection="1">
      <alignment horizontal="center" vertical="center"/>
      <protection hidden="1"/>
    </xf>
    <xf numFmtId="0" fontId="17" fillId="5" borderId="32" xfId="0" applyFont="1" applyFill="1" applyBorder="1">
      <alignment vertical="center"/>
    </xf>
    <xf numFmtId="0" fontId="17" fillId="5" borderId="33" xfId="0" applyFont="1" applyFill="1" applyBorder="1">
      <alignment vertical="center"/>
    </xf>
    <xf numFmtId="179" fontId="17" fillId="0" borderId="0" xfId="0" applyNumberFormat="1" applyFont="1" applyAlignment="1">
      <alignment horizontal="right" vertical="center"/>
    </xf>
    <xf numFmtId="0" fontId="40" fillId="0" borderId="0" xfId="0" applyFont="1" applyAlignment="1">
      <alignment horizontal="left" vertical="center"/>
    </xf>
    <xf numFmtId="0" fontId="40" fillId="0" borderId="0" xfId="0" applyFont="1" applyAlignment="1">
      <alignment horizontal="left"/>
    </xf>
    <xf numFmtId="179" fontId="18" fillId="0" borderId="0" xfId="0" applyNumberFormat="1" applyFont="1" applyAlignment="1" applyProtection="1">
      <alignment horizontal="left" vertical="center"/>
      <protection hidden="1"/>
    </xf>
    <xf numFmtId="0" fontId="19" fillId="0" borderId="0" xfId="0" applyFont="1">
      <alignment vertical="center"/>
    </xf>
    <xf numFmtId="0" fontId="21" fillId="0" borderId="0" xfId="0" applyFont="1" applyAlignment="1">
      <alignment vertical="center" wrapText="1"/>
    </xf>
    <xf numFmtId="0" fontId="25" fillId="5" borderId="53" xfId="0" applyFont="1" applyFill="1" applyBorder="1" applyAlignment="1">
      <alignment horizontal="center" vertical="center"/>
    </xf>
    <xf numFmtId="0" fontId="42" fillId="5" borderId="52" xfId="0" applyFont="1" applyFill="1" applyBorder="1" applyAlignment="1">
      <alignment horizontal="center" vertical="center"/>
    </xf>
    <xf numFmtId="0" fontId="25" fillId="5" borderId="55" xfId="0" applyFont="1" applyFill="1" applyBorder="1" applyAlignment="1">
      <alignment horizontal="center" vertical="center"/>
    </xf>
    <xf numFmtId="179" fontId="17" fillId="0" borderId="0" xfId="0" applyNumberFormat="1" applyFont="1" applyProtection="1">
      <alignment vertical="center"/>
      <protection locked="0"/>
    </xf>
    <xf numFmtId="0" fontId="21" fillId="5" borderId="8" xfId="0" applyFont="1" applyFill="1" applyBorder="1">
      <alignment vertical="center"/>
    </xf>
    <xf numFmtId="0" fontId="24" fillId="0" borderId="0" xfId="0" applyFont="1" applyAlignment="1">
      <alignment vertical="center" wrapText="1"/>
    </xf>
    <xf numFmtId="0" fontId="27" fillId="0" borderId="0" xfId="0" applyFont="1" applyAlignment="1">
      <alignment vertical="center" wrapText="1"/>
    </xf>
    <xf numFmtId="0" fontId="19" fillId="0" borderId="4" xfId="0" applyFont="1" applyBorder="1">
      <alignment vertical="center"/>
    </xf>
    <xf numFmtId="0" fontId="19" fillId="0" borderId="8" xfId="0" applyFont="1" applyBorder="1">
      <alignment vertical="center"/>
    </xf>
    <xf numFmtId="0" fontId="27" fillId="0" borderId="57" xfId="0" applyFont="1" applyBorder="1" applyAlignment="1">
      <alignment horizontal="right" vertical="top"/>
    </xf>
    <xf numFmtId="0" fontId="27" fillId="0" borderId="57" xfId="0" applyFont="1" applyBorder="1" applyAlignment="1">
      <alignment horizontal="right" vertical="center"/>
    </xf>
    <xf numFmtId="179" fontId="27" fillId="0" borderId="57" xfId="0" applyNumberFormat="1" applyFont="1" applyBorder="1" applyAlignment="1" applyProtection="1">
      <alignment horizontal="right" vertical="center" wrapText="1"/>
      <protection hidden="1"/>
    </xf>
    <xf numFmtId="0" fontId="27" fillId="0" borderId="57" xfId="0" applyFont="1" applyBorder="1" applyAlignment="1">
      <alignment horizontal="right" vertical="center" wrapText="1"/>
    </xf>
    <xf numFmtId="0" fontId="17" fillId="5" borderId="31" xfId="0" applyFont="1" applyFill="1" applyBorder="1" applyAlignment="1">
      <alignment horizontal="left" vertical="center"/>
    </xf>
    <xf numFmtId="179" fontId="17" fillId="5" borderId="3" xfId="0" applyNumberFormat="1" applyFont="1" applyFill="1" applyBorder="1" applyProtection="1">
      <alignment vertical="center"/>
      <protection hidden="1"/>
    </xf>
    <xf numFmtId="0" fontId="27" fillId="5" borderId="1" xfId="0" applyFont="1" applyFill="1" applyBorder="1" applyAlignment="1">
      <alignment horizontal="right" vertical="center"/>
    </xf>
    <xf numFmtId="0" fontId="27" fillId="5" borderId="57" xfId="0" applyFont="1" applyFill="1" applyBorder="1" applyAlignment="1">
      <alignment horizontal="right" vertical="center"/>
    </xf>
    <xf numFmtId="179" fontId="18" fillId="5" borderId="7" xfId="0" applyNumberFormat="1" applyFont="1" applyFill="1" applyBorder="1" applyProtection="1">
      <alignment vertical="center"/>
      <protection hidden="1"/>
    </xf>
    <xf numFmtId="0" fontId="18" fillId="0" borderId="5" xfId="0" applyFont="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11" xfId="0" applyFont="1" applyFill="1" applyBorder="1" applyAlignment="1">
      <alignment horizontal="center" vertical="center"/>
    </xf>
    <xf numFmtId="0" fontId="50" fillId="0" borderId="0" xfId="0" applyFont="1">
      <alignment vertical="center"/>
    </xf>
    <xf numFmtId="0" fontId="17" fillId="0" borderId="1" xfId="0" applyFont="1" applyBorder="1">
      <alignment vertical="center"/>
    </xf>
    <xf numFmtId="0" fontId="17" fillId="0" borderId="3" xfId="0" applyFont="1" applyBorder="1">
      <alignment vertical="center"/>
    </xf>
    <xf numFmtId="0" fontId="17" fillId="0" borderId="4" xfId="0" applyFont="1" applyBorder="1">
      <alignment vertical="center"/>
    </xf>
    <xf numFmtId="0" fontId="51" fillId="0" borderId="0" xfId="0" applyFont="1" applyAlignment="1">
      <alignment horizontal="center" vertical="center"/>
    </xf>
    <xf numFmtId="0" fontId="17" fillId="0" borderId="8" xfId="0" applyFont="1" applyBorder="1">
      <alignment vertical="center"/>
    </xf>
    <xf numFmtId="0" fontId="17" fillId="0" borderId="0" xfId="0" applyFont="1" applyAlignment="1">
      <alignment vertical="center" textRotation="255" wrapText="1"/>
    </xf>
    <xf numFmtId="0" fontId="17" fillId="0" borderId="0" xfId="0" applyFont="1" applyAlignment="1">
      <alignment vertical="center" wrapText="1"/>
    </xf>
    <xf numFmtId="49" fontId="17" fillId="0" borderId="6" xfId="0" applyNumberFormat="1" applyFont="1" applyBorder="1" applyAlignment="1" applyProtection="1">
      <alignment horizontal="distributed" vertical="center" wrapText="1"/>
      <protection locked="0"/>
    </xf>
    <xf numFmtId="176" fontId="17" fillId="0" borderId="6" xfId="0" applyNumberFormat="1" applyFont="1" applyBorder="1" applyAlignment="1" applyProtection="1">
      <alignment horizontal="right" vertical="center"/>
      <protection locked="0"/>
    </xf>
    <xf numFmtId="49" fontId="17" fillId="2" borderId="6" xfId="0" applyNumberFormat="1" applyFont="1" applyFill="1" applyBorder="1">
      <alignment vertical="center"/>
    </xf>
    <xf numFmtId="49" fontId="17" fillId="2" borderId="7" xfId="0" applyNumberFormat="1" applyFont="1" applyFill="1" applyBorder="1">
      <alignment vertical="center"/>
    </xf>
    <xf numFmtId="177" fontId="17" fillId="0" borderId="6" xfId="0" applyNumberFormat="1" applyFont="1" applyBorder="1" applyAlignment="1" applyProtection="1">
      <alignment horizontal="right" vertical="center"/>
      <protection locked="0"/>
    </xf>
    <xf numFmtId="0" fontId="17" fillId="2" borderId="10" xfId="0" applyFont="1" applyFill="1" applyBorder="1">
      <alignment vertical="center"/>
    </xf>
    <xf numFmtId="0" fontId="17" fillId="2" borderId="7" xfId="0" applyFont="1" applyFill="1" applyBorder="1">
      <alignment vertical="center"/>
    </xf>
    <xf numFmtId="0" fontId="17" fillId="3" borderId="5" xfId="0" applyFont="1" applyFill="1" applyBorder="1" applyAlignment="1">
      <alignment horizontal="center" vertical="center"/>
    </xf>
    <xf numFmtId="178" fontId="17" fillId="0" borderId="8" xfId="0" applyNumberFormat="1" applyFont="1" applyBorder="1" applyAlignment="1">
      <alignment horizontal="center" vertical="center"/>
    </xf>
    <xf numFmtId="0" fontId="17" fillId="2" borderId="16" xfId="0" applyFont="1" applyFill="1" applyBorder="1" applyAlignment="1">
      <alignment vertical="center" shrinkToFit="1"/>
    </xf>
    <xf numFmtId="178" fontId="17" fillId="0" borderId="17" xfId="0" applyNumberFormat="1" applyFont="1" applyBorder="1" applyAlignment="1" applyProtection="1">
      <alignment horizontal="right" vertical="center"/>
      <protection locked="0"/>
    </xf>
    <xf numFmtId="0" fontId="17" fillId="2" borderId="18" xfId="0" applyFont="1" applyFill="1" applyBorder="1">
      <alignment vertical="center"/>
    </xf>
    <xf numFmtId="0" fontId="17" fillId="2" borderId="20" xfId="0" applyFont="1" applyFill="1" applyBorder="1" applyAlignment="1">
      <alignment vertical="center" shrinkToFit="1"/>
    </xf>
    <xf numFmtId="179" fontId="17" fillId="0" borderId="21" xfId="0" applyNumberFormat="1" applyFont="1" applyBorder="1" applyAlignment="1" applyProtection="1">
      <alignment horizontal="right" vertical="center"/>
      <protection locked="0"/>
    </xf>
    <xf numFmtId="0" fontId="17" fillId="2" borderId="22" xfId="0" applyFont="1" applyFill="1" applyBorder="1">
      <alignment vertical="center"/>
    </xf>
    <xf numFmtId="49" fontId="17" fillId="0" borderId="21" xfId="0" applyNumberFormat="1" applyFont="1" applyBorder="1" applyAlignment="1" applyProtection="1">
      <alignment horizontal="left" vertical="center"/>
      <protection locked="0"/>
    </xf>
    <xf numFmtId="0" fontId="17" fillId="0" borderId="22" xfId="0" applyFont="1" applyBorder="1">
      <alignment vertical="center"/>
    </xf>
    <xf numFmtId="49" fontId="17" fillId="0" borderId="20" xfId="0" applyNumberFormat="1" applyFont="1" applyBorder="1">
      <alignment vertical="center"/>
    </xf>
    <xf numFmtId="0" fontId="17" fillId="0" borderId="26" xfId="0" applyFont="1" applyBorder="1" applyAlignment="1">
      <alignment vertical="center" shrinkToFit="1"/>
    </xf>
    <xf numFmtId="0" fontId="17" fillId="0" borderId="27" xfId="0" applyFont="1" applyBorder="1" applyAlignment="1">
      <alignment vertical="center" shrinkToFit="1"/>
    </xf>
    <xf numFmtId="0" fontId="17" fillId="0" borderId="21" xfId="0" applyFont="1" applyBorder="1">
      <alignment vertical="center"/>
    </xf>
    <xf numFmtId="0" fontId="17" fillId="2" borderId="23" xfId="0" applyFont="1" applyFill="1" applyBorder="1" applyAlignment="1">
      <alignment vertical="center" shrinkToFit="1"/>
    </xf>
    <xf numFmtId="49" fontId="17" fillId="0" borderId="13" xfId="0" applyNumberFormat="1" applyFont="1" applyBorder="1">
      <alignment vertical="center"/>
    </xf>
    <xf numFmtId="0" fontId="17" fillId="0" borderId="14" xfId="0" applyFont="1" applyBorder="1" applyAlignment="1">
      <alignment vertical="center" shrinkToFit="1"/>
    </xf>
    <xf numFmtId="0" fontId="17" fillId="0" borderId="30" xfId="0" applyFont="1" applyBorder="1" applyAlignment="1">
      <alignment vertical="center" shrinkToFit="1"/>
    </xf>
    <xf numFmtId="0" fontId="17" fillId="0" borderId="29" xfId="0" applyFont="1" applyBorder="1">
      <alignment vertical="center"/>
    </xf>
    <xf numFmtId="0" fontId="17" fillId="0" borderId="15" xfId="0" applyFont="1" applyBorder="1">
      <alignment vertical="center"/>
    </xf>
    <xf numFmtId="0" fontId="17" fillId="2" borderId="28" xfId="0" applyFont="1" applyFill="1" applyBorder="1" applyAlignment="1">
      <alignment vertical="center" shrinkToFit="1"/>
    </xf>
    <xf numFmtId="0" fontId="17" fillId="2" borderId="15" xfId="0" applyFont="1" applyFill="1" applyBorder="1">
      <alignment vertical="center"/>
    </xf>
    <xf numFmtId="0" fontId="17" fillId="0" borderId="11" xfId="0" applyFont="1" applyBorder="1">
      <alignment vertical="center"/>
    </xf>
    <xf numFmtId="0" fontId="17" fillId="0" borderId="9" xfId="0" applyFont="1" applyBorder="1">
      <alignment vertical="center"/>
    </xf>
    <xf numFmtId="0" fontId="17" fillId="0" borderId="9" xfId="0" applyFont="1" applyBorder="1" applyAlignment="1">
      <alignment vertical="center" wrapText="1"/>
    </xf>
    <xf numFmtId="0" fontId="16" fillId="0" borderId="9" xfId="0" applyFont="1" applyBorder="1">
      <alignment vertical="center"/>
    </xf>
    <xf numFmtId="0" fontId="16" fillId="0" borderId="12" xfId="0" applyFont="1" applyBorder="1">
      <alignment vertical="center"/>
    </xf>
    <xf numFmtId="0" fontId="17" fillId="0" borderId="2" xfId="0" applyFont="1" applyBorder="1" applyAlignment="1">
      <alignment vertical="center" wrapText="1"/>
    </xf>
    <xf numFmtId="0" fontId="16" fillId="0" borderId="2" xfId="0" applyFont="1" applyBorder="1">
      <alignment vertical="center"/>
    </xf>
    <xf numFmtId="0" fontId="17" fillId="0" borderId="0" xfId="0" applyFont="1" applyAlignment="1">
      <alignment horizontal="right" vertical="center"/>
    </xf>
    <xf numFmtId="0" fontId="51" fillId="0" borderId="0" xfId="0" applyFont="1">
      <alignment vertical="center"/>
    </xf>
    <xf numFmtId="0" fontId="27" fillId="0" borderId="0" xfId="0" applyFont="1" applyAlignment="1">
      <alignment horizontal="right" vertical="center"/>
    </xf>
    <xf numFmtId="0" fontId="16" fillId="0" borderId="1" xfId="0" applyFont="1" applyBorder="1">
      <alignment vertical="center"/>
    </xf>
    <xf numFmtId="0" fontId="27" fillId="0" borderId="2" xfId="0" applyFont="1" applyBorder="1" applyAlignment="1">
      <alignment horizontal="right" vertical="center"/>
    </xf>
    <xf numFmtId="0" fontId="16" fillId="0" borderId="3" xfId="0" applyFont="1" applyBorder="1">
      <alignment vertical="center"/>
    </xf>
    <xf numFmtId="0" fontId="16" fillId="0" borderId="4" xfId="0" applyFont="1" applyBorder="1">
      <alignment vertical="center"/>
    </xf>
    <xf numFmtId="0" fontId="16" fillId="0" borderId="8" xfId="0" applyFont="1" applyBorder="1">
      <alignment vertical="center"/>
    </xf>
    <xf numFmtId="0" fontId="38" fillId="5" borderId="5" xfId="0" applyFont="1" applyFill="1" applyBorder="1">
      <alignment vertical="center"/>
    </xf>
    <xf numFmtId="0" fontId="16" fillId="5" borderId="6" xfId="0" applyFont="1" applyFill="1" applyBorder="1">
      <alignment vertical="center"/>
    </xf>
    <xf numFmtId="0" fontId="16" fillId="5" borderId="7" xfId="0" applyFont="1" applyFill="1" applyBorder="1">
      <alignment vertical="center"/>
    </xf>
    <xf numFmtId="0" fontId="17" fillId="5" borderId="4" xfId="0" applyFont="1" applyFill="1" applyBorder="1" applyAlignment="1">
      <alignment horizontal="left" vertical="center"/>
    </xf>
    <xf numFmtId="0" fontId="27" fillId="5" borderId="1" xfId="0" applyFont="1" applyFill="1" applyBorder="1" applyAlignment="1">
      <alignment horizontal="left" vertical="center"/>
    </xf>
    <xf numFmtId="0" fontId="27" fillId="5" borderId="2" xfId="0" applyFont="1" applyFill="1" applyBorder="1" applyAlignment="1">
      <alignment horizontal="left" vertical="center"/>
    </xf>
    <xf numFmtId="0" fontId="27" fillId="5" borderId="3" xfId="0" applyFont="1" applyFill="1" applyBorder="1" applyAlignment="1">
      <alignment horizontal="left" vertical="center"/>
    </xf>
    <xf numFmtId="0" fontId="28" fillId="5" borderId="5" xfId="0" applyFont="1" applyFill="1" applyBorder="1" applyAlignment="1">
      <alignment horizontal="left" vertical="center"/>
    </xf>
    <xf numFmtId="0" fontId="17" fillId="5" borderId="0" xfId="0" applyFont="1" applyFill="1">
      <alignment vertical="center"/>
    </xf>
    <xf numFmtId="0" fontId="16" fillId="5" borderId="10" xfId="0" applyFont="1" applyFill="1" applyBorder="1" applyAlignment="1">
      <alignment horizontal="center" vertical="center"/>
    </xf>
    <xf numFmtId="179" fontId="27" fillId="5" borderId="57" xfId="0" applyNumberFormat="1" applyFont="1" applyFill="1" applyBorder="1">
      <alignment vertical="center"/>
    </xf>
    <xf numFmtId="0" fontId="27" fillId="5" borderId="57" xfId="0" applyFont="1" applyFill="1" applyBorder="1">
      <alignment vertical="center"/>
    </xf>
    <xf numFmtId="0" fontId="27" fillId="5" borderId="10" xfId="0" applyFont="1" applyFill="1" applyBorder="1">
      <alignment vertical="center"/>
    </xf>
    <xf numFmtId="0" fontId="27" fillId="0" borderId="0" xfId="0" applyFont="1" applyAlignment="1">
      <alignment vertical="top" wrapText="1"/>
    </xf>
    <xf numFmtId="0" fontId="17" fillId="0" borderId="0" xfId="0" applyFont="1" applyAlignment="1">
      <alignment horizontal="left" vertical="center" wrapText="1"/>
    </xf>
    <xf numFmtId="0" fontId="18" fillId="0" borderId="0" xfId="0" applyFont="1" applyAlignment="1">
      <alignment horizontal="center" vertical="center"/>
    </xf>
    <xf numFmtId="0" fontId="17" fillId="5" borderId="10" xfId="0" applyFont="1" applyFill="1" applyBorder="1" applyAlignment="1">
      <alignment horizontal="center" vertical="center" wrapText="1"/>
    </xf>
    <xf numFmtId="0" fontId="27" fillId="5" borderId="7" xfId="0" applyFont="1" applyFill="1" applyBorder="1" applyAlignment="1">
      <alignment horizontal="right" vertical="center"/>
    </xf>
    <xf numFmtId="0" fontId="16" fillId="0" borderId="11" xfId="0" applyFont="1" applyBorder="1">
      <alignment vertical="center"/>
    </xf>
    <xf numFmtId="0" fontId="27" fillId="0" borderId="9" xfId="0" applyFont="1" applyBorder="1" applyAlignment="1">
      <alignment horizontal="left" vertical="center" wrapText="1"/>
    </xf>
    <xf numFmtId="0" fontId="27" fillId="0" borderId="0" xfId="0" applyFont="1">
      <alignment vertical="center"/>
    </xf>
    <xf numFmtId="0" fontId="18" fillId="0" borderId="0" xfId="0" applyFont="1" applyAlignment="1">
      <alignment vertical="center" wrapText="1"/>
    </xf>
    <xf numFmtId="0" fontId="18" fillId="0" borderId="8" xfId="0" applyFont="1" applyBorder="1" applyAlignment="1">
      <alignment vertical="center" wrapText="1"/>
    </xf>
    <xf numFmtId="0" fontId="17" fillId="5" borderId="6" xfId="0" applyFont="1" applyFill="1" applyBorder="1" applyAlignment="1">
      <alignment horizontal="center" vertical="center" wrapText="1"/>
    </xf>
    <xf numFmtId="0" fontId="18" fillId="0" borderId="5" xfId="0" applyFont="1" applyBorder="1" applyAlignment="1" applyProtection="1">
      <alignment horizontal="center" vertical="center" wrapText="1"/>
      <protection locked="0"/>
    </xf>
    <xf numFmtId="0" fontId="41" fillId="0" borderId="0" xfId="0" applyFont="1" applyAlignment="1">
      <alignment vertical="top" wrapText="1"/>
    </xf>
    <xf numFmtId="0" fontId="17" fillId="0" borderId="12" xfId="0" applyFont="1" applyBorder="1">
      <alignment vertical="center"/>
    </xf>
    <xf numFmtId="0" fontId="17" fillId="0" borderId="1" xfId="0" applyFont="1" applyBorder="1" applyAlignment="1" applyProtection="1">
      <alignment horizontal="right" vertical="center"/>
      <protection locked="0"/>
    </xf>
    <xf numFmtId="0" fontId="17" fillId="5" borderId="31" xfId="0" applyFont="1" applyFill="1" applyBorder="1" applyAlignment="1">
      <alignment horizontal="center" vertical="center"/>
    </xf>
    <xf numFmtId="179" fontId="17" fillId="0" borderId="31" xfId="0" applyNumberFormat="1" applyFont="1" applyBorder="1" applyProtection="1">
      <alignment vertical="center"/>
      <protection locked="0"/>
    </xf>
    <xf numFmtId="179" fontId="17" fillId="5" borderId="28" xfId="0" applyNumberFormat="1" applyFont="1" applyFill="1" applyBorder="1" applyProtection="1">
      <alignment vertical="center"/>
      <protection locked="0"/>
    </xf>
    <xf numFmtId="0" fontId="17" fillId="5" borderId="28" xfId="0" applyFont="1" applyFill="1" applyBorder="1" applyAlignment="1">
      <alignment horizontal="center" vertical="center"/>
    </xf>
    <xf numFmtId="0" fontId="18" fillId="0" borderId="4" xfId="0" applyFont="1" applyBorder="1">
      <alignment vertical="center"/>
    </xf>
    <xf numFmtId="0" fontId="17" fillId="5" borderId="5" xfId="0" applyFont="1" applyFill="1" applyBorder="1" applyAlignment="1">
      <alignment vertical="center" wrapText="1"/>
    </xf>
    <xf numFmtId="0" fontId="17" fillId="5" borderId="7" xfId="0" applyFont="1" applyFill="1" applyBorder="1">
      <alignment vertical="center"/>
    </xf>
    <xf numFmtId="0" fontId="18" fillId="0" borderId="8" xfId="0" applyFont="1" applyBorder="1">
      <alignment vertical="center"/>
    </xf>
    <xf numFmtId="0" fontId="17" fillId="0" borderId="5" xfId="0" applyFont="1" applyBorder="1" applyAlignment="1" applyProtection="1">
      <alignment horizontal="center" vertical="center"/>
      <protection locked="0"/>
    </xf>
    <xf numFmtId="179" fontId="17" fillId="0" borderId="7" xfId="0" applyNumberFormat="1" applyFont="1" applyBorder="1" applyProtection="1">
      <alignment vertical="center"/>
      <protection locked="0" hidden="1"/>
    </xf>
    <xf numFmtId="0" fontId="17" fillId="0" borderId="10" xfId="0" applyFont="1" applyBorder="1" applyAlignment="1" applyProtection="1">
      <alignment horizontal="center" vertical="center"/>
      <protection locked="0"/>
    </xf>
    <xf numFmtId="0" fontId="17" fillId="0" borderId="10" xfId="0" applyFont="1" applyBorder="1" applyAlignment="1" applyProtection="1">
      <alignment horizontal="center" vertical="center" wrapText="1"/>
      <protection locked="0"/>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7"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36" xfId="0" applyFont="1" applyFill="1" applyBorder="1" applyAlignment="1">
      <alignment horizontal="center" vertical="center"/>
    </xf>
    <xf numFmtId="0" fontId="7" fillId="0" borderId="10" xfId="0" applyFont="1" applyBorder="1" applyAlignment="1">
      <alignment horizontal="center" vertical="center"/>
    </xf>
    <xf numFmtId="0" fontId="7" fillId="5" borderId="10" xfId="0" applyFont="1" applyFill="1" applyBorder="1" applyAlignment="1">
      <alignment horizontal="center" vertical="center"/>
    </xf>
    <xf numFmtId="0" fontId="8" fillId="5" borderId="10" xfId="0" applyFont="1" applyFill="1" applyBorder="1" applyAlignment="1">
      <alignment horizontal="left" vertical="center"/>
    </xf>
    <xf numFmtId="179" fontId="8" fillId="5" borderId="10" xfId="0" applyNumberFormat="1" applyFont="1" applyFill="1" applyBorder="1" applyAlignment="1" applyProtection="1">
      <alignment horizontal="left" vertical="center"/>
      <protection hidden="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5" borderId="10" xfId="0" applyFont="1" applyFill="1" applyBorder="1" applyAlignment="1">
      <alignment horizontal="left" vertical="center"/>
    </xf>
    <xf numFmtId="0" fontId="8" fillId="7" borderId="5" xfId="0" applyFont="1" applyFill="1" applyBorder="1" applyAlignment="1">
      <alignment horizontal="left" vertical="center"/>
    </xf>
    <xf numFmtId="0" fontId="8" fillId="7" borderId="6" xfId="0" applyFont="1" applyFill="1" applyBorder="1" applyAlignment="1">
      <alignment horizontal="left" vertical="center"/>
    </xf>
    <xf numFmtId="0" fontId="8" fillId="7" borderId="7" xfId="0" applyFont="1" applyFill="1" applyBorder="1" applyAlignment="1">
      <alignment horizontal="left"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32"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2" xfId="0" applyFont="1" applyFill="1" applyBorder="1" applyAlignment="1">
      <alignment horizontal="center" vertical="center"/>
    </xf>
    <xf numFmtId="0" fontId="17" fillId="0" borderId="2" xfId="0" applyFont="1" applyBorder="1" applyAlignment="1">
      <alignment horizontal="right" vertical="center"/>
    </xf>
    <xf numFmtId="0" fontId="17" fillId="0" borderId="9" xfId="0" applyFont="1" applyBorder="1" applyAlignment="1">
      <alignment horizontal="right"/>
    </xf>
    <xf numFmtId="0" fontId="17" fillId="2" borderId="19" xfId="0" applyFont="1" applyFill="1" applyBorder="1">
      <alignment vertical="center"/>
    </xf>
    <xf numFmtId="0" fontId="17" fillId="2" borderId="23" xfId="0" applyFont="1" applyFill="1" applyBorder="1">
      <alignment vertical="center"/>
    </xf>
    <xf numFmtId="0" fontId="17" fillId="2" borderId="28" xfId="0" applyFont="1" applyFill="1" applyBorder="1">
      <alignment vertical="center"/>
    </xf>
    <xf numFmtId="178" fontId="17" fillId="0" borderId="20" xfId="0" applyNumberFormat="1" applyFont="1" applyBorder="1" applyProtection="1">
      <alignment vertical="center"/>
      <protection locked="0"/>
    </xf>
    <xf numFmtId="178" fontId="17" fillId="0" borderId="26" xfId="0" applyNumberFormat="1" applyFont="1" applyBorder="1" applyProtection="1">
      <alignment vertical="center"/>
      <protection locked="0"/>
    </xf>
    <xf numFmtId="178" fontId="17" fillId="4" borderId="13" xfId="0" applyNumberFormat="1" applyFont="1" applyFill="1" applyBorder="1">
      <alignment vertical="center"/>
    </xf>
    <xf numFmtId="178" fontId="17" fillId="4" borderId="14" xfId="0" applyNumberFormat="1" applyFont="1" applyFill="1" applyBorder="1">
      <alignment vertical="center"/>
    </xf>
    <xf numFmtId="178" fontId="17" fillId="0" borderId="5" xfId="0" applyNumberFormat="1" applyFont="1" applyBorder="1" applyAlignment="1" applyProtection="1">
      <alignment horizontal="right" vertical="center"/>
      <protection locked="0"/>
    </xf>
    <xf numFmtId="178" fontId="17" fillId="0" borderId="6" xfId="0" applyNumberFormat="1" applyFont="1" applyBorder="1" applyAlignment="1" applyProtection="1">
      <alignment horizontal="right" vertical="center"/>
      <protection locked="0"/>
    </xf>
    <xf numFmtId="0" fontId="17" fillId="2" borderId="10" xfId="0" applyFont="1" applyFill="1" applyBorder="1">
      <alignment vertical="center"/>
    </xf>
    <xf numFmtId="179" fontId="17" fillId="0" borderId="5" xfId="0" applyNumberFormat="1" applyFont="1" applyBorder="1" applyAlignment="1" applyProtection="1">
      <alignment horizontal="right" vertical="center"/>
      <protection locked="0"/>
    </xf>
    <xf numFmtId="179" fontId="16" fillId="0" borderId="6" xfId="0" applyNumberFormat="1" applyFont="1" applyBorder="1" applyProtection="1">
      <alignment vertical="center"/>
      <protection locked="0"/>
    </xf>
    <xf numFmtId="49" fontId="17" fillId="0" borderId="4" xfId="0" applyNumberFormat="1" applyFont="1" applyBorder="1" applyProtection="1">
      <alignment vertical="center"/>
      <protection locked="0"/>
    </xf>
    <xf numFmtId="49" fontId="17" fillId="0" borderId="0" xfId="0" applyNumberFormat="1" applyFont="1" applyProtection="1">
      <alignment vertical="center"/>
      <protection locked="0"/>
    </xf>
    <xf numFmtId="49" fontId="17" fillId="0" borderId="8" xfId="0" applyNumberFormat="1" applyFont="1" applyBorder="1" applyProtection="1">
      <alignment vertical="center"/>
      <protection locked="0"/>
    </xf>
    <xf numFmtId="49" fontId="17" fillId="0" borderId="11" xfId="0" applyNumberFormat="1" applyFont="1" applyBorder="1" applyProtection="1">
      <alignment vertical="center"/>
      <protection locked="0"/>
    </xf>
    <xf numFmtId="49" fontId="17" fillId="0" borderId="9" xfId="0" applyNumberFormat="1" applyFont="1" applyBorder="1" applyProtection="1">
      <alignment vertical="center"/>
      <protection locked="0"/>
    </xf>
    <xf numFmtId="49" fontId="17" fillId="0" borderId="12" xfId="0" applyNumberFormat="1" applyFont="1" applyBorder="1" applyProtection="1">
      <alignment vertical="center"/>
      <protection locked="0"/>
    </xf>
    <xf numFmtId="0" fontId="17" fillId="2" borderId="16" xfId="0" applyFont="1" applyFill="1" applyBorder="1" applyAlignment="1">
      <alignment vertical="center" shrinkToFit="1"/>
    </xf>
    <xf numFmtId="0" fontId="17" fillId="2" borderId="24" xfId="0" applyFont="1" applyFill="1" applyBorder="1" applyAlignment="1">
      <alignment vertical="center" shrinkToFit="1"/>
    </xf>
    <xf numFmtId="0" fontId="17" fillId="2" borderId="25" xfId="0" applyFont="1" applyFill="1" applyBorder="1" applyAlignment="1">
      <alignment vertical="center" shrinkToFit="1"/>
    </xf>
    <xf numFmtId="178" fontId="17" fillId="0" borderId="16" xfId="0" applyNumberFormat="1" applyFont="1" applyBorder="1" applyProtection="1">
      <alignment vertical="center"/>
      <protection locked="0"/>
    </xf>
    <xf numFmtId="178" fontId="17" fillId="0" borderId="24" xfId="0" applyNumberFormat="1" applyFont="1" applyBorder="1" applyProtection="1">
      <alignment vertical="center"/>
      <protection locked="0"/>
    </xf>
    <xf numFmtId="0" fontId="17" fillId="2" borderId="20" xfId="0" applyFont="1" applyFill="1" applyBorder="1" applyAlignment="1">
      <alignment vertical="center" shrinkToFit="1"/>
    </xf>
    <xf numFmtId="0" fontId="17" fillId="2" borderId="26" xfId="0" applyFont="1" applyFill="1" applyBorder="1" applyAlignment="1">
      <alignment vertical="center" shrinkToFit="1"/>
    </xf>
    <xf numFmtId="0" fontId="17" fillId="2" borderId="27" xfId="0" applyFont="1" applyFill="1" applyBorder="1" applyAlignment="1">
      <alignment vertical="center" shrinkToFit="1"/>
    </xf>
    <xf numFmtId="0" fontId="17" fillId="3" borderId="10" xfId="0" applyFont="1" applyFill="1" applyBorder="1">
      <alignment vertical="center"/>
    </xf>
    <xf numFmtId="178" fontId="17" fillId="4" borderId="5" xfId="0" applyNumberFormat="1" applyFont="1" applyFill="1" applyBorder="1" applyAlignment="1">
      <alignment horizontal="right" vertical="center"/>
    </xf>
    <xf numFmtId="178" fontId="17" fillId="4" borderId="6" xfId="0" applyNumberFormat="1" applyFont="1" applyFill="1" applyBorder="1" applyAlignment="1">
      <alignment horizontal="right" vertical="center"/>
    </xf>
    <xf numFmtId="49" fontId="17" fillId="0" borderId="5" xfId="0" applyNumberFormat="1" applyFont="1" applyBorder="1" applyAlignment="1" applyProtection="1">
      <alignment horizontal="left" vertical="center"/>
      <protection locked="0"/>
    </xf>
    <xf numFmtId="49" fontId="17" fillId="0" borderId="6"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51" fillId="0" borderId="2" xfId="0" applyFont="1" applyBorder="1" applyAlignment="1">
      <alignment horizontal="center" vertical="center" shrinkToFit="1"/>
    </xf>
    <xf numFmtId="0" fontId="50" fillId="0" borderId="0" xfId="0" applyFont="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7" fillId="2" borderId="10" xfId="0" applyFont="1" applyFill="1" applyBorder="1" applyAlignment="1">
      <alignment horizontal="distributed" vertical="center"/>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left" vertical="center" wrapText="1"/>
      <protection locked="0"/>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9" xfId="0" applyFont="1" applyFill="1" applyBorder="1" applyAlignment="1">
      <alignment horizontal="left" vertical="center"/>
    </xf>
    <xf numFmtId="0" fontId="17" fillId="2" borderId="12" xfId="0" applyFont="1" applyFill="1" applyBorder="1" applyAlignment="1">
      <alignment horizontal="left"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176" fontId="17" fillId="0" borderId="5" xfId="0" applyNumberFormat="1" applyFont="1" applyBorder="1" applyAlignment="1" applyProtection="1">
      <alignment horizontal="right" vertical="center"/>
      <protection locked="0"/>
    </xf>
    <xf numFmtId="176" fontId="17" fillId="0" borderId="6" xfId="0" applyNumberFormat="1" applyFont="1" applyBorder="1" applyAlignment="1" applyProtection="1">
      <alignment horizontal="right" vertical="center"/>
      <protection locked="0"/>
    </xf>
    <xf numFmtId="0" fontId="50" fillId="0" borderId="9" xfId="0" applyFont="1" applyBorder="1" applyAlignment="1">
      <alignment horizontal="left" vertical="center"/>
    </xf>
    <xf numFmtId="49" fontId="17" fillId="0" borderId="5" xfId="0" applyNumberFormat="1" applyFont="1" applyBorder="1" applyAlignment="1" applyProtection="1">
      <alignment horizontal="distributed" vertical="center"/>
      <protection locked="0"/>
    </xf>
    <xf numFmtId="49" fontId="17" fillId="0" borderId="6" xfId="0" applyNumberFormat="1" applyFont="1" applyBorder="1" applyAlignment="1" applyProtection="1">
      <alignment horizontal="distributed" vertical="center"/>
      <protection locked="0"/>
    </xf>
    <xf numFmtId="0" fontId="17" fillId="2" borderId="5" xfId="0" applyFont="1" applyFill="1" applyBorder="1" applyAlignment="1">
      <alignment horizontal="distributed" vertical="center"/>
    </xf>
    <xf numFmtId="0" fontId="17" fillId="2" borderId="6" xfId="0" applyFont="1" applyFill="1" applyBorder="1" applyAlignment="1">
      <alignment horizontal="distributed" vertical="center"/>
    </xf>
    <xf numFmtId="0" fontId="17" fillId="2" borderId="7" xfId="0" applyFont="1" applyFill="1" applyBorder="1" applyAlignment="1">
      <alignment horizontal="distributed" vertical="center"/>
    </xf>
    <xf numFmtId="0" fontId="27" fillId="0" borderId="0" xfId="0" applyFont="1" applyAlignment="1">
      <alignment horizontal="left" wrapText="1"/>
    </xf>
    <xf numFmtId="0" fontId="27" fillId="0" borderId="0" xfId="0" applyFont="1" applyAlignment="1">
      <alignment horizontal="left"/>
    </xf>
    <xf numFmtId="0" fontId="17" fillId="5" borderId="5" xfId="0" applyFont="1" applyFill="1" applyBorder="1" applyAlignment="1">
      <alignment horizontal="left" vertical="center"/>
    </xf>
    <xf numFmtId="0" fontId="17" fillId="5" borderId="6" xfId="0" applyFont="1" applyFill="1" applyBorder="1" applyAlignment="1">
      <alignment horizontal="left" vertical="center"/>
    </xf>
    <xf numFmtId="0" fontId="17" fillId="5" borderId="7" xfId="0" applyFont="1" applyFill="1" applyBorder="1" applyAlignment="1">
      <alignment horizontal="left"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33"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10" xfId="0" applyFont="1" applyFill="1" applyBorder="1" applyAlignment="1">
      <alignment horizontal="left" vertical="center" wrapText="1"/>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18" fillId="5" borderId="33" xfId="0" applyFont="1" applyFill="1" applyBorder="1" applyAlignment="1">
      <alignment horizontal="center" vertical="center"/>
    </xf>
    <xf numFmtId="0" fontId="18" fillId="5" borderId="32" xfId="0" applyFont="1" applyFill="1" applyBorder="1" applyAlignment="1">
      <alignment horizontal="center" vertical="center"/>
    </xf>
    <xf numFmtId="0" fontId="16" fillId="5" borderId="10" xfId="0" applyFont="1" applyFill="1" applyBorder="1" applyAlignment="1">
      <alignment horizontal="center" vertical="center"/>
    </xf>
    <xf numFmtId="0" fontId="38" fillId="0" borderId="10" xfId="0" applyFont="1" applyBorder="1" applyAlignment="1" applyProtection="1">
      <alignment horizontal="center" vertical="center"/>
      <protection locked="0"/>
    </xf>
    <xf numFmtId="0" fontId="38" fillId="5" borderId="10" xfId="0" applyFont="1" applyFill="1" applyBorder="1" applyAlignment="1">
      <alignment horizontal="center" vertical="center"/>
    </xf>
    <xf numFmtId="0" fontId="17" fillId="5" borderId="1"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left" vertical="center"/>
    </xf>
    <xf numFmtId="0" fontId="17" fillId="5" borderId="3" xfId="0" applyFont="1" applyFill="1" applyBorder="1" applyAlignment="1">
      <alignment horizontal="left" vertical="center"/>
    </xf>
    <xf numFmtId="0" fontId="17" fillId="5" borderId="31" xfId="0" applyFont="1" applyFill="1" applyBorder="1" applyAlignment="1">
      <alignment horizontal="left" vertical="center" wrapText="1"/>
    </xf>
    <xf numFmtId="0" fontId="27" fillId="0" borderId="2" xfId="0" applyFont="1" applyBorder="1" applyAlignment="1">
      <alignment horizontal="left" vertical="top" wrapText="1"/>
    </xf>
    <xf numFmtId="0" fontId="27" fillId="0" borderId="0" xfId="0" applyFont="1" applyAlignment="1">
      <alignment horizontal="left" vertical="top" wrapText="1"/>
    </xf>
    <xf numFmtId="0" fontId="27" fillId="0" borderId="9" xfId="0" applyFont="1" applyBorder="1" applyAlignment="1">
      <alignment horizontal="right"/>
    </xf>
    <xf numFmtId="0" fontId="38" fillId="5" borderId="5" xfId="0" applyFont="1" applyFill="1" applyBorder="1" applyAlignment="1">
      <alignment horizontal="center" vertical="center"/>
    </xf>
    <xf numFmtId="0" fontId="38" fillId="5" borderId="6" xfId="0" applyFont="1" applyFill="1" applyBorder="1" applyAlignment="1">
      <alignment horizontal="center" vertical="center"/>
    </xf>
    <xf numFmtId="0" fontId="52" fillId="5" borderId="31" xfId="0" applyFont="1" applyFill="1" applyBorder="1" applyAlignment="1">
      <alignment horizontal="center" vertical="center"/>
    </xf>
    <xf numFmtId="0" fontId="52" fillId="5" borderId="10" xfId="0" applyFont="1" applyFill="1" applyBorder="1" applyAlignment="1">
      <alignment horizontal="center" vertical="center"/>
    </xf>
    <xf numFmtId="0" fontId="27" fillId="5" borderId="10" xfId="0" applyFont="1" applyFill="1" applyBorder="1" applyAlignment="1">
      <alignment horizontal="center" vertical="center" wrapText="1"/>
    </xf>
    <xf numFmtId="0" fontId="54" fillId="5" borderId="10" xfId="0" applyFont="1" applyFill="1" applyBorder="1" applyAlignment="1">
      <alignment horizontal="center" vertical="center" wrapText="1"/>
    </xf>
    <xf numFmtId="0" fontId="54" fillId="5" borderId="10" xfId="0" applyFont="1" applyFill="1" applyBorder="1" applyAlignment="1">
      <alignment horizontal="center" vertical="center"/>
    </xf>
    <xf numFmtId="0" fontId="52" fillId="5" borderId="33" xfId="0" applyFont="1" applyFill="1" applyBorder="1" applyAlignment="1">
      <alignment horizontal="center" vertical="center"/>
    </xf>
    <xf numFmtId="0" fontId="52" fillId="5" borderId="32" xfId="0" applyFont="1" applyFill="1" applyBorder="1" applyAlignment="1">
      <alignment horizontal="center" vertical="center"/>
    </xf>
    <xf numFmtId="0" fontId="52" fillId="5" borderId="5" xfId="0" applyFont="1" applyFill="1" applyBorder="1" applyAlignment="1">
      <alignment horizontal="center" vertical="center"/>
    </xf>
    <xf numFmtId="0" fontId="52" fillId="5" borderId="6" xfId="0" applyFont="1" applyFill="1" applyBorder="1" applyAlignment="1">
      <alignment horizontal="center" vertical="center"/>
    </xf>
    <xf numFmtId="0" fontId="52" fillId="5" borderId="7" xfId="0" applyFont="1" applyFill="1" applyBorder="1" applyAlignment="1">
      <alignment horizontal="center" vertical="center"/>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38" fillId="0" borderId="6"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179" fontId="52" fillId="5" borderId="6" xfId="0" applyNumberFormat="1" applyFont="1" applyFill="1" applyBorder="1" applyAlignment="1">
      <alignment horizontal="right" vertical="center"/>
    </xf>
    <xf numFmtId="179" fontId="52" fillId="5" borderId="7" xfId="0" applyNumberFormat="1" applyFont="1" applyFill="1" applyBorder="1" applyAlignment="1">
      <alignment horizontal="right" vertical="center"/>
    </xf>
    <xf numFmtId="0" fontId="52" fillId="5" borderId="10" xfId="0" applyFont="1" applyFill="1" applyBorder="1" applyAlignment="1">
      <alignment horizontal="right" vertical="center"/>
    </xf>
    <xf numFmtId="0" fontId="27" fillId="0" borderId="0" xfId="0" applyFont="1" applyAlignment="1">
      <alignment horizontal="left" vertical="center" wrapText="1"/>
    </xf>
    <xf numFmtId="0" fontId="27" fillId="0" borderId="8" xfId="0" applyFont="1" applyBorder="1" applyAlignment="1">
      <alignment horizontal="left" vertical="center" wrapText="1"/>
    </xf>
    <xf numFmtId="0" fontId="38" fillId="5" borderId="7" xfId="0" applyFont="1" applyFill="1" applyBorder="1" applyAlignment="1">
      <alignment horizontal="center" vertical="center"/>
    </xf>
    <xf numFmtId="179" fontId="52" fillId="5" borderId="10" xfId="0" applyNumberFormat="1" applyFont="1" applyFill="1" applyBorder="1" applyAlignment="1">
      <alignment horizontal="right" vertical="center"/>
    </xf>
    <xf numFmtId="0" fontId="16" fillId="0" borderId="10"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18" fillId="5" borderId="1" xfId="0" applyFont="1" applyFill="1" applyBorder="1" applyAlignment="1">
      <alignment horizontal="left" vertical="center"/>
    </xf>
    <xf numFmtId="0" fontId="18" fillId="5" borderId="2" xfId="0" applyFont="1" applyFill="1" applyBorder="1" applyAlignment="1">
      <alignment horizontal="left" vertical="center"/>
    </xf>
    <xf numFmtId="0" fontId="18" fillId="5" borderId="3" xfId="0" applyFont="1" applyFill="1" applyBorder="1" applyAlignment="1">
      <alignment horizontal="left" vertical="center"/>
    </xf>
    <xf numFmtId="0" fontId="17" fillId="5" borderId="4"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0" xfId="0" applyFont="1" applyFill="1" applyBorder="1" applyAlignment="1">
      <alignment horizontal="center" vertical="center"/>
    </xf>
    <xf numFmtId="0" fontId="18" fillId="5" borderId="5" xfId="0" applyFont="1" applyFill="1" applyBorder="1" applyAlignment="1">
      <alignment horizontal="left" vertical="center"/>
    </xf>
    <xf numFmtId="0" fontId="18" fillId="5" borderId="6" xfId="0" applyFont="1" applyFill="1" applyBorder="1" applyAlignment="1">
      <alignment horizontal="left" vertical="center"/>
    </xf>
    <xf numFmtId="0" fontId="18" fillId="5" borderId="7" xfId="0" applyFont="1" applyFill="1" applyBorder="1" applyAlignment="1">
      <alignment horizontal="left" vertical="center"/>
    </xf>
    <xf numFmtId="179" fontId="27" fillId="5" borderId="1" xfId="0" applyNumberFormat="1" applyFont="1" applyFill="1" applyBorder="1" applyAlignment="1" applyProtection="1">
      <alignment horizontal="left" vertical="center" wrapText="1"/>
      <protection hidden="1"/>
    </xf>
    <xf numFmtId="179" fontId="27" fillId="5" borderId="6" xfId="0" applyNumberFormat="1" applyFont="1" applyFill="1" applyBorder="1" applyAlignment="1" applyProtection="1">
      <alignment horizontal="left" vertical="center" wrapText="1"/>
      <protection hidden="1"/>
    </xf>
    <xf numFmtId="179" fontId="27" fillId="5" borderId="7" xfId="0" applyNumberFormat="1" applyFont="1" applyFill="1" applyBorder="1" applyAlignment="1" applyProtection="1">
      <alignment horizontal="left" vertical="center" wrapText="1"/>
      <protection hidden="1"/>
    </xf>
    <xf numFmtId="179" fontId="28" fillId="5" borderId="5" xfId="0" applyNumberFormat="1" applyFont="1" applyFill="1" applyBorder="1" applyAlignment="1" applyProtection="1">
      <alignment horizontal="left" vertical="center" wrapText="1"/>
      <protection hidden="1"/>
    </xf>
    <xf numFmtId="179" fontId="28" fillId="5" borderId="6" xfId="0" applyNumberFormat="1" applyFont="1" applyFill="1" applyBorder="1" applyAlignment="1" applyProtection="1">
      <alignment horizontal="left" vertical="center" wrapText="1"/>
      <protection hidden="1"/>
    </xf>
    <xf numFmtId="179" fontId="28" fillId="5" borderId="7" xfId="0" applyNumberFormat="1" applyFont="1" applyFill="1" applyBorder="1" applyAlignment="1" applyProtection="1">
      <alignment horizontal="left" vertical="center" wrapText="1"/>
      <protection hidden="1"/>
    </xf>
    <xf numFmtId="179" fontId="27" fillId="5" borderId="5" xfId="0" applyNumberFormat="1" applyFont="1" applyFill="1" applyBorder="1" applyAlignment="1" applyProtection="1">
      <alignment horizontal="left" vertical="center" wrapText="1"/>
      <protection hidden="1"/>
    </xf>
    <xf numFmtId="0" fontId="27" fillId="5" borderId="5"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27" fillId="5" borderId="7" xfId="0" applyFont="1" applyFill="1" applyBorder="1" applyAlignment="1">
      <alignment horizontal="left" vertical="center" wrapText="1"/>
    </xf>
    <xf numFmtId="0" fontId="17" fillId="0" borderId="0" xfId="0" applyFont="1" applyAlignment="1">
      <alignment horizontal="right"/>
    </xf>
    <xf numFmtId="0" fontId="50" fillId="5" borderId="5" xfId="0" applyFont="1" applyFill="1" applyBorder="1" applyAlignment="1">
      <alignment horizontal="center" vertical="center" wrapText="1"/>
    </xf>
    <xf numFmtId="0" fontId="50" fillId="5" borderId="6" xfId="0" applyFont="1" applyFill="1" applyBorder="1" applyAlignment="1">
      <alignment horizontal="center" vertical="center" wrapText="1"/>
    </xf>
    <xf numFmtId="0" fontId="50" fillId="5" borderId="7" xfId="0" applyFont="1" applyFill="1" applyBorder="1" applyAlignment="1">
      <alignment horizontal="center" vertical="center" wrapText="1"/>
    </xf>
    <xf numFmtId="0" fontId="23" fillId="5" borderId="10" xfId="0" applyFont="1" applyFill="1" applyBorder="1" applyAlignment="1">
      <alignment horizontal="left" vertical="center"/>
    </xf>
    <xf numFmtId="0" fontId="27" fillId="0" borderId="9" xfId="0" applyFont="1" applyBorder="1" applyAlignment="1">
      <alignment horizontal="left" vertical="top" wrapText="1"/>
    </xf>
    <xf numFmtId="0" fontId="18" fillId="5" borderId="5" xfId="0" applyFont="1" applyFill="1" applyBorder="1" applyAlignment="1">
      <alignment horizontal="center" vertical="center"/>
    </xf>
    <xf numFmtId="0" fontId="27" fillId="5" borderId="37" xfId="0" applyFont="1" applyFill="1" applyBorder="1" applyAlignment="1">
      <alignment horizontal="center" vertical="center"/>
    </xf>
    <xf numFmtId="0" fontId="27" fillId="5" borderId="56" xfId="0" applyFont="1" applyFill="1" applyBorder="1" applyAlignment="1">
      <alignment horizontal="center" vertical="center"/>
    </xf>
    <xf numFmtId="0" fontId="27" fillId="5" borderId="38" xfId="0" applyFont="1" applyFill="1" applyBorder="1" applyAlignment="1">
      <alignment horizontal="center" vertical="center"/>
    </xf>
    <xf numFmtId="179" fontId="27" fillId="5" borderId="37" xfId="0" applyNumberFormat="1" applyFont="1" applyFill="1" applyBorder="1" applyAlignment="1" applyProtection="1">
      <alignment horizontal="center" vertical="center"/>
      <protection hidden="1"/>
    </xf>
    <xf numFmtId="179" fontId="27" fillId="5" borderId="56" xfId="0" applyNumberFormat="1" applyFont="1" applyFill="1" applyBorder="1" applyAlignment="1" applyProtection="1">
      <alignment horizontal="center" vertical="center"/>
      <protection hidden="1"/>
    </xf>
    <xf numFmtId="179" fontId="27" fillId="5" borderId="38" xfId="0" applyNumberFormat="1" applyFont="1" applyFill="1" applyBorder="1" applyAlignment="1" applyProtection="1">
      <alignment horizontal="center" vertical="center"/>
      <protection hidden="1"/>
    </xf>
    <xf numFmtId="49" fontId="21" fillId="0" borderId="0" xfId="0" applyNumberFormat="1" applyFont="1" applyAlignment="1">
      <alignment horizontal="left" vertical="center"/>
    </xf>
    <xf numFmtId="179" fontId="17" fillId="5" borderId="37" xfId="0" applyNumberFormat="1" applyFont="1" applyFill="1" applyBorder="1" applyAlignment="1" applyProtection="1">
      <alignment horizontal="center" vertical="center"/>
      <protection hidden="1"/>
    </xf>
    <xf numFmtId="179" fontId="17" fillId="5" borderId="38" xfId="0" applyNumberFormat="1" applyFont="1" applyFill="1" applyBorder="1" applyAlignment="1" applyProtection="1">
      <alignment horizontal="center" vertical="center"/>
      <protection hidden="1"/>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7" xfId="0" applyFont="1" applyFill="1" applyBorder="1" applyAlignment="1">
      <alignment horizontal="center" vertical="center"/>
    </xf>
    <xf numFmtId="0" fontId="36" fillId="0" borderId="0" xfId="0" applyFont="1" applyAlignment="1">
      <alignment horizontal="left" vertical="top" wrapText="1"/>
    </xf>
    <xf numFmtId="0" fontId="30" fillId="0" borderId="8"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4" xfId="0" applyFont="1" applyBorder="1" applyAlignment="1">
      <alignment horizontal="center" vertical="center" wrapText="1"/>
    </xf>
    <xf numFmtId="0" fontId="21" fillId="0" borderId="0" xfId="0" applyFont="1" applyAlignment="1">
      <alignment horizontal="center" vertical="center"/>
    </xf>
    <xf numFmtId="0" fontId="33" fillId="5" borderId="41" xfId="0" applyFont="1" applyFill="1" applyBorder="1" applyAlignment="1">
      <alignment horizontal="center" vertical="center" wrapText="1"/>
    </xf>
    <xf numFmtId="0" fontId="33" fillId="5" borderId="42" xfId="0" applyFont="1" applyFill="1" applyBorder="1" applyAlignment="1">
      <alignment horizontal="center" vertical="center" wrapText="1"/>
    </xf>
    <xf numFmtId="0" fontId="29" fillId="8" borderId="50" xfId="0" applyFont="1" applyFill="1" applyBorder="1" applyAlignment="1">
      <alignment horizontal="center" vertical="center" wrapText="1"/>
    </xf>
    <xf numFmtId="0" fontId="29" fillId="8" borderId="51"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29" fillId="8" borderId="40" xfId="0" applyFont="1" applyFill="1" applyBorder="1" applyAlignment="1">
      <alignment horizontal="center" vertical="center" wrapText="1"/>
    </xf>
    <xf numFmtId="0" fontId="24" fillId="5" borderId="10" xfId="0" applyFont="1" applyFill="1" applyBorder="1" applyAlignment="1">
      <alignment horizontal="center" vertical="center"/>
    </xf>
    <xf numFmtId="0" fontId="21" fillId="0" borderId="10" xfId="0" applyFont="1" applyBorder="1" applyAlignment="1">
      <alignment horizontal="center" vertical="center"/>
    </xf>
    <xf numFmtId="0" fontId="21" fillId="0" borderId="43" xfId="0" applyFont="1" applyBorder="1" applyAlignment="1">
      <alignment horizontal="center" vertical="center"/>
    </xf>
    <xf numFmtId="0" fontId="25" fillId="5" borderId="44" xfId="0" applyFont="1" applyFill="1" applyBorder="1" applyAlignment="1">
      <alignment horizontal="center" vertical="center"/>
    </xf>
    <xf numFmtId="0" fontId="25" fillId="5" borderId="45" xfId="0" applyFont="1" applyFill="1" applyBorder="1" applyAlignment="1">
      <alignment horizontal="center" vertical="center"/>
    </xf>
    <xf numFmtId="0" fontId="21" fillId="5" borderId="6" xfId="0" applyFont="1" applyFill="1" applyBorder="1" applyAlignment="1">
      <alignment horizontal="center" vertical="center"/>
    </xf>
    <xf numFmtId="0" fontId="31" fillId="0" borderId="48" xfId="0" applyFont="1" applyBorder="1" applyAlignment="1">
      <alignment horizontal="left" vertical="center"/>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1" fillId="5" borderId="32"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33" xfId="0" applyFont="1" applyFill="1" applyBorder="1" applyAlignment="1">
      <alignment horizontal="center" vertical="center"/>
    </xf>
    <xf numFmtId="0" fontId="27" fillId="0" borderId="0" xfId="0" applyFont="1" applyAlignment="1">
      <alignment horizontal="left" vertical="center"/>
    </xf>
    <xf numFmtId="0" fontId="24" fillId="0" borderId="0" xfId="0" applyFont="1" applyAlignment="1">
      <alignment horizontal="left" vertical="center" wrapText="1"/>
    </xf>
    <xf numFmtId="0" fontId="21" fillId="0" borderId="9" xfId="0" applyFont="1" applyBorder="1" applyAlignment="1">
      <alignment horizontal="right"/>
    </xf>
    <xf numFmtId="0" fontId="31" fillId="0" borderId="49" xfId="0" applyFont="1" applyBorder="1" applyAlignment="1">
      <alignment horizontal="left" vertical="center"/>
    </xf>
    <xf numFmtId="0" fontId="31" fillId="0" borderId="0" xfId="0" applyFont="1" applyAlignment="1">
      <alignment horizontal="left" vertical="center"/>
    </xf>
    <xf numFmtId="0" fontId="24" fillId="0" borderId="0" xfId="0" applyFont="1" applyAlignment="1">
      <alignment horizontal="left" vertical="top" wrapText="1"/>
    </xf>
    <xf numFmtId="0" fontId="36" fillId="0" borderId="2" xfId="0" applyFont="1" applyBorder="1" applyAlignment="1">
      <alignment horizontal="left" vertical="top" wrapText="1"/>
    </xf>
    <xf numFmtId="0" fontId="24" fillId="5" borderId="10"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3" fillId="5" borderId="32" xfId="0" applyFont="1" applyFill="1" applyBorder="1" applyAlignment="1">
      <alignment horizontal="center" vertical="center" wrapText="1"/>
    </xf>
    <xf numFmtId="179" fontId="23" fillId="5" borderId="5" xfId="0" applyNumberFormat="1" applyFont="1" applyFill="1" applyBorder="1" applyAlignment="1" applyProtection="1">
      <alignment horizontal="left" vertical="center" wrapText="1"/>
      <protection hidden="1"/>
    </xf>
    <xf numFmtId="179" fontId="23" fillId="5" borderId="6" xfId="0" applyNumberFormat="1" applyFont="1" applyFill="1" applyBorder="1" applyAlignment="1" applyProtection="1">
      <alignment horizontal="left" vertical="center" wrapText="1"/>
      <protection hidden="1"/>
    </xf>
    <xf numFmtId="179" fontId="23" fillId="5" borderId="7" xfId="0" applyNumberFormat="1" applyFont="1" applyFill="1" applyBorder="1" applyAlignment="1" applyProtection="1">
      <alignment horizontal="left" vertical="center" wrapText="1"/>
      <protection hidden="1"/>
    </xf>
    <xf numFmtId="179" fontId="23" fillId="5" borderId="33" xfId="0" applyNumberFormat="1" applyFont="1" applyFill="1" applyBorder="1" applyAlignment="1" applyProtection="1">
      <alignment horizontal="center" vertical="center" wrapText="1"/>
      <protection hidden="1"/>
    </xf>
    <xf numFmtId="179" fontId="23" fillId="5" borderId="32" xfId="0" applyNumberFormat="1" applyFont="1" applyFill="1" applyBorder="1" applyAlignment="1" applyProtection="1">
      <alignment horizontal="center" vertical="center" wrapText="1"/>
      <protection hidden="1"/>
    </xf>
    <xf numFmtId="179" fontId="24" fillId="5" borderId="5" xfId="0" applyNumberFormat="1" applyFont="1" applyFill="1" applyBorder="1" applyAlignment="1" applyProtection="1">
      <alignment horizontal="left" vertical="center" wrapText="1"/>
      <protection hidden="1"/>
    </xf>
    <xf numFmtId="0" fontId="31" fillId="0" borderId="49" xfId="0" applyFont="1" applyBorder="1" applyAlignment="1">
      <alignment horizontal="center" vertical="center"/>
    </xf>
    <xf numFmtId="0" fontId="31" fillId="0" borderId="0" xfId="0" applyFont="1" applyAlignment="1">
      <alignment horizontal="center" vertical="center"/>
    </xf>
    <xf numFmtId="0" fontId="25" fillId="5" borderId="54" xfId="0" applyFont="1" applyFill="1" applyBorder="1" applyAlignment="1">
      <alignment horizontal="center" vertical="center"/>
    </xf>
    <xf numFmtId="0" fontId="17" fillId="5" borderId="1" xfId="0" applyFont="1" applyFill="1" applyBorder="1" applyAlignment="1">
      <alignment horizontal="left" vertical="center"/>
    </xf>
    <xf numFmtId="0" fontId="41" fillId="0" borderId="2" xfId="0" applyFont="1" applyBorder="1" applyAlignment="1">
      <alignment horizontal="left" vertical="top" wrapText="1"/>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5" borderId="10" xfId="0" applyFont="1" applyFill="1" applyBorder="1" applyAlignment="1">
      <alignment horizontal="center" vertical="center" wrapText="1"/>
    </xf>
    <xf numFmtId="0" fontId="17" fillId="0" borderId="0" xfId="0" applyFont="1" applyAlignment="1">
      <alignment horizontal="center" vertical="center"/>
    </xf>
    <xf numFmtId="179" fontId="17" fillId="0" borderId="0" xfId="0" applyNumberFormat="1" applyFont="1" applyAlignment="1" applyProtection="1">
      <alignment horizontal="center" vertical="center"/>
      <protection hidden="1"/>
    </xf>
    <xf numFmtId="179" fontId="17" fillId="5" borderId="10" xfId="0" applyNumberFormat="1" applyFont="1" applyFill="1" applyBorder="1" applyAlignment="1">
      <alignment horizontal="center" vertical="center"/>
    </xf>
    <xf numFmtId="0" fontId="18" fillId="0" borderId="0" xfId="0" applyFont="1" applyAlignment="1">
      <alignment horizontal="right" vertical="center"/>
    </xf>
    <xf numFmtId="179" fontId="23" fillId="5" borderId="5" xfId="0" applyNumberFormat="1" applyFont="1" applyFill="1" applyBorder="1" applyAlignment="1" applyProtection="1">
      <alignment horizontal="center" vertical="center" wrapText="1"/>
      <protection hidden="1"/>
    </xf>
    <xf numFmtId="179" fontId="23" fillId="5" borderId="7" xfId="0" applyNumberFormat="1" applyFont="1" applyFill="1" applyBorder="1" applyAlignment="1" applyProtection="1">
      <alignment horizontal="center" vertical="center"/>
      <protection hidden="1"/>
    </xf>
    <xf numFmtId="0" fontId="17" fillId="5" borderId="11" xfId="0" applyFont="1" applyFill="1" applyBorder="1" applyAlignment="1">
      <alignment horizontal="left" vertical="center"/>
    </xf>
    <xf numFmtId="0" fontId="17" fillId="5" borderId="9" xfId="0" applyFont="1" applyFill="1" applyBorder="1" applyAlignment="1">
      <alignment horizontal="left" vertical="center"/>
    </xf>
    <xf numFmtId="0" fontId="17" fillId="5" borderId="12" xfId="0" applyFont="1" applyFill="1" applyBorder="1" applyAlignment="1">
      <alignment horizontal="left" vertical="center"/>
    </xf>
    <xf numFmtId="0" fontId="17" fillId="5" borderId="4" xfId="0" applyFont="1" applyFill="1" applyBorder="1" applyAlignment="1">
      <alignment horizontal="left" vertical="center"/>
    </xf>
    <xf numFmtId="0" fontId="17" fillId="5" borderId="0" xfId="0" applyFont="1" applyFill="1" applyAlignment="1">
      <alignment horizontal="left" vertical="center"/>
    </xf>
    <xf numFmtId="0" fontId="17" fillId="5" borderId="8" xfId="0" applyFont="1" applyFill="1" applyBorder="1" applyAlignment="1">
      <alignment horizontal="left"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179" fontId="17" fillId="5" borderId="5" xfId="0" applyNumberFormat="1" applyFont="1" applyFill="1" applyBorder="1" applyAlignment="1" applyProtection="1">
      <alignment horizontal="center" vertical="center"/>
      <protection hidden="1"/>
    </xf>
    <xf numFmtId="179" fontId="17" fillId="5" borderId="7" xfId="0" applyNumberFormat="1" applyFont="1" applyFill="1" applyBorder="1" applyAlignment="1" applyProtection="1">
      <alignment horizontal="center" vertical="center"/>
      <protection hidden="1"/>
    </xf>
    <xf numFmtId="0" fontId="17" fillId="5" borderId="29" xfId="0" applyFont="1" applyFill="1" applyBorder="1" applyAlignment="1">
      <alignment horizontal="left" vertical="center"/>
    </xf>
    <xf numFmtId="0" fontId="17" fillId="5" borderId="15" xfId="0" applyFont="1" applyFill="1" applyBorder="1" applyAlignment="1">
      <alignment horizontal="left"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0" borderId="9" xfId="0" applyFont="1" applyBorder="1" applyAlignment="1">
      <alignment horizontal="center" vertical="center"/>
    </xf>
    <xf numFmtId="0" fontId="17" fillId="0" borderId="5"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17" fillId="0" borderId="7" xfId="0" applyFont="1" applyBorder="1" applyAlignment="1" applyProtection="1">
      <alignment horizontal="left" vertical="top"/>
      <protection locked="0"/>
    </xf>
    <xf numFmtId="0" fontId="21" fillId="5" borderId="4" xfId="0" applyFont="1" applyFill="1" applyBorder="1" applyAlignment="1">
      <alignment horizontal="left" vertical="center"/>
    </xf>
    <xf numFmtId="0" fontId="21" fillId="5" borderId="0" xfId="0" applyFont="1" applyFill="1" applyAlignment="1">
      <alignment horizontal="left" vertical="center"/>
    </xf>
    <xf numFmtId="0" fontId="21" fillId="5" borderId="8" xfId="0" applyFont="1" applyFill="1" applyBorder="1" applyAlignment="1">
      <alignment horizontal="left" vertical="center"/>
    </xf>
    <xf numFmtId="179" fontId="17" fillId="5" borderId="5" xfId="0" applyNumberFormat="1" applyFont="1" applyFill="1" applyBorder="1" applyAlignment="1" applyProtection="1">
      <alignment horizontal="left" vertical="center" wrapText="1"/>
      <protection hidden="1"/>
    </xf>
    <xf numFmtId="179" fontId="17" fillId="5" borderId="6" xfId="0" applyNumberFormat="1" applyFont="1" applyFill="1" applyBorder="1" applyAlignment="1" applyProtection="1">
      <alignment horizontal="left" vertical="center" wrapText="1"/>
      <protection hidden="1"/>
    </xf>
    <xf numFmtId="179" fontId="17" fillId="5" borderId="7" xfId="0" applyNumberFormat="1" applyFont="1" applyFill="1" applyBorder="1" applyAlignment="1" applyProtection="1">
      <alignment horizontal="left" vertical="center" wrapText="1"/>
      <protection hidden="1"/>
    </xf>
    <xf numFmtId="0" fontId="21" fillId="5" borderId="1" xfId="0" applyFont="1" applyFill="1" applyBorder="1" applyAlignment="1">
      <alignment horizontal="left" vertical="center"/>
    </xf>
    <xf numFmtId="0" fontId="21" fillId="5" borderId="2" xfId="0" applyFont="1" applyFill="1" applyBorder="1" applyAlignment="1">
      <alignment horizontal="left" vertical="center"/>
    </xf>
    <xf numFmtId="0" fontId="21" fillId="5" borderId="3" xfId="0" applyFont="1" applyFill="1" applyBorder="1" applyAlignment="1">
      <alignment horizontal="left" vertical="center"/>
    </xf>
    <xf numFmtId="0" fontId="21" fillId="0" borderId="9" xfId="0" applyFont="1" applyBorder="1" applyAlignment="1">
      <alignment horizontal="right" vertical="center"/>
    </xf>
    <xf numFmtId="0" fontId="39" fillId="0" borderId="9" xfId="0" applyFont="1" applyBorder="1" applyAlignment="1">
      <alignment horizontal="right" wrapText="1"/>
    </xf>
    <xf numFmtId="0" fontId="39" fillId="0" borderId="9" xfId="0" applyFont="1" applyBorder="1" applyAlignment="1">
      <alignment horizontal="right"/>
    </xf>
    <xf numFmtId="0" fontId="37" fillId="0" borderId="9" xfId="0" applyFont="1" applyBorder="1" applyAlignment="1">
      <alignment horizontal="left" vertical="center"/>
    </xf>
    <xf numFmtId="0" fontId="21" fillId="0" borderId="5" xfId="0" applyFont="1" applyBorder="1" applyAlignment="1" applyProtection="1">
      <alignment horizontal="left" vertical="top"/>
      <protection locked="0"/>
    </xf>
    <xf numFmtId="0" fontId="21" fillId="0" borderId="6"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24" fillId="0" borderId="0" xfId="0" applyFont="1" applyAlignment="1">
      <alignment horizontal="left" vertical="center"/>
    </xf>
    <xf numFmtId="179" fontId="21" fillId="5" borderId="10" xfId="0" applyNumberFormat="1" applyFont="1" applyFill="1" applyBorder="1" applyAlignment="1">
      <alignment horizontal="center" vertical="center"/>
    </xf>
    <xf numFmtId="0" fontId="26" fillId="0" borderId="0" xfId="0" applyFont="1" applyAlignment="1">
      <alignment horizontal="right" vertical="center"/>
    </xf>
    <xf numFmtId="0" fontId="21" fillId="5" borderId="10" xfId="0" applyFont="1" applyFill="1" applyBorder="1" applyAlignment="1">
      <alignment horizontal="center" vertical="center" wrapText="1"/>
    </xf>
    <xf numFmtId="0" fontId="21" fillId="5" borderId="11" xfId="0" applyFont="1" applyFill="1" applyBorder="1" applyAlignment="1">
      <alignment horizontal="left" vertical="center"/>
    </xf>
    <xf numFmtId="0" fontId="21" fillId="5" borderId="9" xfId="0" applyFont="1" applyFill="1" applyBorder="1" applyAlignment="1">
      <alignment horizontal="left" vertical="center"/>
    </xf>
    <xf numFmtId="0" fontId="21" fillId="5" borderId="12" xfId="0" applyFont="1" applyFill="1" applyBorder="1" applyAlignment="1">
      <alignment horizontal="lef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3" fillId="5" borderId="10" xfId="0" applyFont="1" applyFill="1" applyBorder="1" applyAlignment="1">
      <alignment horizontal="left" vertical="center"/>
    </xf>
    <xf numFmtId="0" fontId="3" fillId="5" borderId="31"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2" xfId="0" applyFont="1" applyFill="1" applyBorder="1" applyAlignment="1">
      <alignment horizontal="center" vertical="center"/>
    </xf>
    <xf numFmtId="0" fontId="6" fillId="5" borderId="10" xfId="0" applyFont="1" applyFill="1" applyBorder="1" applyAlignment="1">
      <alignment horizontal="left" vertical="center"/>
    </xf>
    <xf numFmtId="0" fontId="6" fillId="5" borderId="10" xfId="0" applyFont="1" applyFill="1" applyBorder="1" applyAlignment="1">
      <alignment horizontal="center" vertical="center"/>
    </xf>
    <xf numFmtId="0" fontId="5" fillId="5" borderId="10" xfId="0" applyFont="1" applyFill="1" applyBorder="1" applyAlignment="1">
      <alignment horizontal="left" vertical="center"/>
    </xf>
    <xf numFmtId="179" fontId="5" fillId="5" borderId="10" xfId="0" applyNumberFormat="1" applyFont="1" applyFill="1" applyBorder="1" applyAlignment="1" applyProtection="1">
      <alignment horizontal="left" vertical="center"/>
      <protection hidden="1"/>
    </xf>
    <xf numFmtId="0" fontId="3" fillId="7" borderId="5" xfId="0" applyFont="1" applyFill="1" applyBorder="1" applyAlignment="1">
      <alignment horizontal="left" vertical="center"/>
    </xf>
    <xf numFmtId="0" fontId="3" fillId="7" borderId="6" xfId="0" applyFont="1" applyFill="1" applyBorder="1" applyAlignment="1">
      <alignment horizontal="left" vertical="center"/>
    </xf>
    <xf numFmtId="0" fontId="3" fillId="7" borderId="7" xfId="0" applyFont="1" applyFill="1" applyBorder="1" applyAlignment="1">
      <alignment horizontal="left" vertical="center"/>
    </xf>
    <xf numFmtId="0" fontId="6" fillId="5" borderId="31" xfId="0" applyFont="1" applyFill="1" applyBorder="1" applyAlignment="1">
      <alignment horizontal="center" vertical="center"/>
    </xf>
    <xf numFmtId="0" fontId="6" fillId="5" borderId="33" xfId="0" applyFont="1" applyFill="1" applyBorder="1" applyAlignment="1">
      <alignment horizontal="center" vertical="center"/>
    </xf>
    <xf numFmtId="0" fontId="6" fillId="5" borderId="32" xfId="0" applyFont="1" applyFill="1" applyBorder="1" applyAlignment="1">
      <alignment horizontal="center" vertical="center"/>
    </xf>
    <xf numFmtId="179" fontId="3" fillId="5" borderId="5" xfId="0" applyNumberFormat="1" applyFont="1" applyFill="1" applyBorder="1" applyAlignment="1" applyProtection="1">
      <alignment horizontal="center" vertical="center"/>
      <protection hidden="1"/>
    </xf>
    <xf numFmtId="179" fontId="3" fillId="5" borderId="6" xfId="0" applyNumberFormat="1" applyFont="1" applyFill="1" applyBorder="1" applyAlignment="1" applyProtection="1">
      <alignment horizontal="center" vertical="center"/>
      <protection hidden="1"/>
    </xf>
    <xf numFmtId="179" fontId="3" fillId="5" borderId="7" xfId="0" applyNumberFormat="1" applyFont="1" applyFill="1" applyBorder="1" applyAlignment="1" applyProtection="1">
      <alignment horizontal="center" vertical="center"/>
      <protection hidden="1"/>
    </xf>
    <xf numFmtId="0" fontId="3" fillId="2" borderId="5" xfId="0" applyFont="1" applyFill="1" applyBorder="1" applyAlignment="1">
      <alignment horizontal="left" vertical="center"/>
    </xf>
    <xf numFmtId="0" fontId="0" fillId="0" borderId="6" xfId="0" applyBorder="1">
      <alignment vertical="center"/>
    </xf>
    <xf numFmtId="0" fontId="0" fillId="0" borderId="7" xfId="0" applyBorder="1">
      <alignment vertical="center"/>
    </xf>
    <xf numFmtId="179" fontId="3" fillId="0" borderId="5" xfId="0" applyNumberFormat="1" applyFont="1" applyBorder="1" applyAlignment="1" applyProtection="1">
      <alignment horizontal="right" vertical="center"/>
      <protection hidden="1"/>
    </xf>
    <xf numFmtId="179" fontId="3" fillId="0" borderId="6" xfId="0" applyNumberFormat="1" applyFont="1" applyBorder="1" applyAlignment="1" applyProtection="1">
      <alignment horizontal="right" vertical="center"/>
      <protection hidden="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49" fontId="3" fillId="0" borderId="5"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2" xfId="0" applyFont="1" applyFill="1" applyBorder="1" applyAlignment="1">
      <alignment horizontal="left" vertical="center" wrapText="1"/>
    </xf>
    <xf numFmtId="49" fontId="3" fillId="0" borderId="1"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cellXfs>
  <cellStyles count="1">
    <cellStyle name="標準" xfId="0" builtinId="0"/>
  </cellStyles>
  <dxfs count="5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114300</xdr:colOff>
          <xdr:row>24</xdr:row>
          <xdr:rowOff>144780</xdr:rowOff>
        </xdr:to>
        <xdr:sp macro="" textlink="">
          <xdr:nvSpPr>
            <xdr:cNvPr id="11265" name="Group Box 48"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45720</xdr:colOff>
          <xdr:row>28</xdr:row>
          <xdr:rowOff>7620</xdr:rowOff>
        </xdr:to>
        <xdr:sp macro="" textlink="">
          <xdr:nvSpPr>
            <xdr:cNvPr id="11266" name="Group Box 50"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45720</xdr:colOff>
          <xdr:row>25</xdr:row>
          <xdr:rowOff>121920</xdr:rowOff>
        </xdr:to>
        <xdr:sp macro="" textlink="">
          <xdr:nvSpPr>
            <xdr:cNvPr id="11267" name="Group Box 51"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114300</xdr:colOff>
          <xdr:row>24</xdr:row>
          <xdr:rowOff>190500</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18</xdr:row>
          <xdr:rowOff>0</xdr:rowOff>
        </xdr:from>
        <xdr:to>
          <xdr:col>2</xdr:col>
          <xdr:colOff>114300</xdr:colOff>
          <xdr:row>21</xdr:row>
          <xdr:rowOff>68580</xdr:rowOff>
        </xdr:to>
        <xdr:sp macro="" textlink="">
          <xdr:nvSpPr>
            <xdr:cNvPr id="11270" name="Group Box 48"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18</xdr:row>
          <xdr:rowOff>0</xdr:rowOff>
        </xdr:from>
        <xdr:to>
          <xdr:col>2</xdr:col>
          <xdr:colOff>114300</xdr:colOff>
          <xdr:row>21</xdr:row>
          <xdr:rowOff>114300</xdr:rowOff>
        </xdr:to>
        <xdr:sp macro="" textlink="">
          <xdr:nvSpPr>
            <xdr:cNvPr id="11271" name="Group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38</xdr:row>
          <xdr:rowOff>0</xdr:rowOff>
        </xdr:from>
        <xdr:to>
          <xdr:col>2</xdr:col>
          <xdr:colOff>114300</xdr:colOff>
          <xdr:row>41</xdr:row>
          <xdr:rowOff>68580</xdr:rowOff>
        </xdr:to>
        <xdr:sp macro="" textlink="">
          <xdr:nvSpPr>
            <xdr:cNvPr id="11276" name="Group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38</xdr:row>
          <xdr:rowOff>0</xdr:rowOff>
        </xdr:from>
        <xdr:to>
          <xdr:col>2</xdr:col>
          <xdr:colOff>114300</xdr:colOff>
          <xdr:row>41</xdr:row>
          <xdr:rowOff>106680</xdr:rowOff>
        </xdr:to>
        <xdr:sp macro="" textlink="">
          <xdr:nvSpPr>
            <xdr:cNvPr id="11277" name="Group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114300</xdr:colOff>
          <xdr:row>24</xdr:row>
          <xdr:rowOff>144780</xdr:rowOff>
        </xdr:to>
        <xdr:sp macro="" textlink="">
          <xdr:nvSpPr>
            <xdr:cNvPr id="22529" name="Group Box 48"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45720</xdr:colOff>
          <xdr:row>27</xdr:row>
          <xdr:rowOff>144780</xdr:rowOff>
        </xdr:to>
        <xdr:sp macro="" textlink="">
          <xdr:nvSpPr>
            <xdr:cNvPr id="22530" name="Group Box 50"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45720</xdr:colOff>
          <xdr:row>25</xdr:row>
          <xdr:rowOff>121920</xdr:rowOff>
        </xdr:to>
        <xdr:sp macro="" textlink="">
          <xdr:nvSpPr>
            <xdr:cNvPr id="22531" name="Group Box 51"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114300</xdr:colOff>
          <xdr:row>24</xdr:row>
          <xdr:rowOff>182880</xdr:rowOff>
        </xdr:to>
        <xdr:sp macro="" textlink="">
          <xdr:nvSpPr>
            <xdr:cNvPr id="22532" name="Group Box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2</xdr:col>
          <xdr:colOff>114300</xdr:colOff>
          <xdr:row>21</xdr:row>
          <xdr:rowOff>68580</xdr:rowOff>
        </xdr:to>
        <xdr:sp macro="" textlink="">
          <xdr:nvSpPr>
            <xdr:cNvPr id="22533" name="Group Box 5" hidden="1">
              <a:extLst>
                <a:ext uri="{63B3BB69-23CF-44E3-9099-C40C66FF867C}">
                  <a14:compatExt spid="_x0000_s22533"/>
                </a:ext>
                <a:ext uri="{FF2B5EF4-FFF2-40B4-BE49-F238E27FC236}">
                  <a16:creationId xmlns:a16="http://schemas.microsoft.com/office/drawing/2014/main" id="{00000000-0008-0000-0600-000005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2</xdr:col>
          <xdr:colOff>114300</xdr:colOff>
          <xdr:row>21</xdr:row>
          <xdr:rowOff>106680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600-000006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38</xdr:row>
          <xdr:rowOff>0</xdr:rowOff>
        </xdr:from>
        <xdr:to>
          <xdr:col>2</xdr:col>
          <xdr:colOff>114300</xdr:colOff>
          <xdr:row>41</xdr:row>
          <xdr:rowOff>68580</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600-000007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38</xdr:row>
          <xdr:rowOff>0</xdr:rowOff>
        </xdr:from>
        <xdr:to>
          <xdr:col>2</xdr:col>
          <xdr:colOff>114300</xdr:colOff>
          <xdr:row>41</xdr:row>
          <xdr:rowOff>106680</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600-000008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114300</xdr:colOff>
          <xdr:row>42</xdr:row>
          <xdr:rowOff>144780</xdr:rowOff>
        </xdr:to>
        <xdr:sp macro="" textlink="">
          <xdr:nvSpPr>
            <xdr:cNvPr id="33793" name="Group Box 48"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45720</xdr:colOff>
          <xdr:row>47</xdr:row>
          <xdr:rowOff>30480</xdr:rowOff>
        </xdr:to>
        <xdr:sp macro="" textlink="">
          <xdr:nvSpPr>
            <xdr:cNvPr id="33794" name="Group Box 50"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45720</xdr:colOff>
          <xdr:row>44</xdr:row>
          <xdr:rowOff>121920</xdr:rowOff>
        </xdr:to>
        <xdr:sp macro="" textlink="">
          <xdr:nvSpPr>
            <xdr:cNvPr id="33795" name="Group Box 51"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114300</xdr:colOff>
          <xdr:row>43</xdr:row>
          <xdr:rowOff>38100</xdr:rowOff>
        </xdr:to>
        <xdr:sp macro="" textlink="">
          <xdr:nvSpPr>
            <xdr:cNvPr id="33796" name="Group Box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2</xdr:col>
          <xdr:colOff>114300</xdr:colOff>
          <xdr:row>38</xdr:row>
          <xdr:rowOff>144780</xdr:rowOff>
        </xdr:to>
        <xdr:sp macro="" textlink="">
          <xdr:nvSpPr>
            <xdr:cNvPr id="33797" name="Group Box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2</xdr:col>
          <xdr:colOff>114300</xdr:colOff>
          <xdr:row>39</xdr:row>
          <xdr:rowOff>30480</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64</xdr:row>
          <xdr:rowOff>0</xdr:rowOff>
        </xdr:from>
        <xdr:to>
          <xdr:col>2</xdr:col>
          <xdr:colOff>114300</xdr:colOff>
          <xdr:row>67</xdr:row>
          <xdr:rowOff>121920</xdr:rowOff>
        </xdr:to>
        <xdr:sp macro="" textlink="">
          <xdr:nvSpPr>
            <xdr:cNvPr id="33799" name="Group Box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64</xdr:row>
          <xdr:rowOff>0</xdr:rowOff>
        </xdr:from>
        <xdr:to>
          <xdr:col>2</xdr:col>
          <xdr:colOff>114300</xdr:colOff>
          <xdr:row>68</xdr:row>
          <xdr:rowOff>7620</xdr:rowOff>
        </xdr:to>
        <xdr:sp macro="" textlink="">
          <xdr:nvSpPr>
            <xdr:cNvPr id="33800" name="Group Box 8" hidden="1">
              <a:extLst>
                <a:ext uri="{63B3BB69-23CF-44E3-9099-C40C66FF867C}">
                  <a14:compatExt spid="_x0000_s33800"/>
                </a:ext>
                <a:ext uri="{FF2B5EF4-FFF2-40B4-BE49-F238E27FC236}">
                  <a16:creationId xmlns:a16="http://schemas.microsoft.com/office/drawing/2014/main" id="{00000000-0008-0000-0700-000008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114300</xdr:colOff>
          <xdr:row>42</xdr:row>
          <xdr:rowOff>144780</xdr:rowOff>
        </xdr:to>
        <xdr:sp macro="" textlink="">
          <xdr:nvSpPr>
            <xdr:cNvPr id="47105" name="Group Box 48"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45720</xdr:colOff>
          <xdr:row>47</xdr:row>
          <xdr:rowOff>38100</xdr:rowOff>
        </xdr:to>
        <xdr:sp macro="" textlink="">
          <xdr:nvSpPr>
            <xdr:cNvPr id="47106" name="Group Box 50"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45720</xdr:colOff>
          <xdr:row>44</xdr:row>
          <xdr:rowOff>121920</xdr:rowOff>
        </xdr:to>
        <xdr:sp macro="" textlink="">
          <xdr:nvSpPr>
            <xdr:cNvPr id="47107" name="Group Box 51" hidden="1">
              <a:extLst>
                <a:ext uri="{63B3BB69-23CF-44E3-9099-C40C66FF867C}">
                  <a14:compatExt spid="_x0000_s47107"/>
                </a:ext>
                <a:ext uri="{FF2B5EF4-FFF2-40B4-BE49-F238E27FC236}">
                  <a16:creationId xmlns:a16="http://schemas.microsoft.com/office/drawing/2014/main" id="{00000000-0008-0000-0800-000003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114300</xdr:colOff>
          <xdr:row>43</xdr:row>
          <xdr:rowOff>38100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8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2</xdr:col>
          <xdr:colOff>114300</xdr:colOff>
          <xdr:row>38</xdr:row>
          <xdr:rowOff>144780</xdr:rowOff>
        </xdr:to>
        <xdr:sp macro="" textlink="">
          <xdr:nvSpPr>
            <xdr:cNvPr id="47109" name="Group Box 5" hidden="1">
              <a:extLst>
                <a:ext uri="{63B3BB69-23CF-44E3-9099-C40C66FF867C}">
                  <a14:compatExt spid="_x0000_s47109"/>
                </a:ext>
                <a:ext uri="{FF2B5EF4-FFF2-40B4-BE49-F238E27FC236}">
                  <a16:creationId xmlns:a16="http://schemas.microsoft.com/office/drawing/2014/main" id="{00000000-0008-0000-0800-000005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2</xdr:col>
          <xdr:colOff>114300</xdr:colOff>
          <xdr:row>39</xdr:row>
          <xdr:rowOff>30480</xdr:rowOff>
        </xdr:to>
        <xdr:sp macro="" textlink="">
          <xdr:nvSpPr>
            <xdr:cNvPr id="47110" name="Group Box 6" hidden="1">
              <a:extLst>
                <a:ext uri="{63B3BB69-23CF-44E3-9099-C40C66FF867C}">
                  <a14:compatExt spid="_x0000_s47110"/>
                </a:ext>
                <a:ext uri="{FF2B5EF4-FFF2-40B4-BE49-F238E27FC236}">
                  <a16:creationId xmlns:a16="http://schemas.microsoft.com/office/drawing/2014/main" id="{00000000-0008-0000-08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64</xdr:row>
          <xdr:rowOff>0</xdr:rowOff>
        </xdr:from>
        <xdr:to>
          <xdr:col>2</xdr:col>
          <xdr:colOff>114300</xdr:colOff>
          <xdr:row>67</xdr:row>
          <xdr:rowOff>121920</xdr:rowOff>
        </xdr:to>
        <xdr:sp macro="" textlink="">
          <xdr:nvSpPr>
            <xdr:cNvPr id="47111" name="Group Box 7" hidden="1">
              <a:extLst>
                <a:ext uri="{63B3BB69-23CF-44E3-9099-C40C66FF867C}">
                  <a14:compatExt spid="_x0000_s47111"/>
                </a:ext>
                <a:ext uri="{FF2B5EF4-FFF2-40B4-BE49-F238E27FC236}">
                  <a16:creationId xmlns:a16="http://schemas.microsoft.com/office/drawing/2014/main" id="{00000000-0008-0000-0800-000007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64</xdr:row>
          <xdr:rowOff>0</xdr:rowOff>
        </xdr:from>
        <xdr:to>
          <xdr:col>2</xdr:col>
          <xdr:colOff>114300</xdr:colOff>
          <xdr:row>68</xdr:row>
          <xdr:rowOff>7620</xdr:rowOff>
        </xdr:to>
        <xdr:sp macro="" textlink="">
          <xdr:nvSpPr>
            <xdr:cNvPr id="47112" name="Group Box 8" hidden="1">
              <a:extLst>
                <a:ext uri="{63B3BB69-23CF-44E3-9099-C40C66FF867C}">
                  <a14:compatExt spid="_x0000_s47112"/>
                </a:ext>
                <a:ext uri="{FF2B5EF4-FFF2-40B4-BE49-F238E27FC236}">
                  <a16:creationId xmlns:a16="http://schemas.microsoft.com/office/drawing/2014/main" id="{00000000-0008-0000-0800-000008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24</xdr:row>
          <xdr:rowOff>0</xdr:rowOff>
        </xdr:from>
        <xdr:to>
          <xdr:col>1</xdr:col>
          <xdr:colOff>411480</xdr:colOff>
          <xdr:row>27</xdr:row>
          <xdr:rowOff>114300</xdr:rowOff>
        </xdr:to>
        <xdr:sp macro="" textlink="">
          <xdr:nvSpPr>
            <xdr:cNvPr id="12289" name="Group Box 48"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342900</xdr:colOff>
          <xdr:row>39</xdr:row>
          <xdr:rowOff>76200</xdr:rowOff>
        </xdr:to>
        <xdr:sp macro="" textlink="">
          <xdr:nvSpPr>
            <xdr:cNvPr id="12290" name="Group Box 50"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342900</xdr:colOff>
          <xdr:row>36</xdr:row>
          <xdr:rowOff>121920</xdr:rowOff>
        </xdr:to>
        <xdr:sp macro="" textlink="">
          <xdr:nvSpPr>
            <xdr:cNvPr id="12291" name="Group Box 51"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26</xdr:row>
          <xdr:rowOff>0</xdr:rowOff>
        </xdr:from>
        <xdr:to>
          <xdr:col>1</xdr:col>
          <xdr:colOff>411480</xdr:colOff>
          <xdr:row>28</xdr:row>
          <xdr:rowOff>259080</xdr:rowOff>
        </xdr:to>
        <xdr:sp macro="" textlink="">
          <xdr:nvSpPr>
            <xdr:cNvPr id="12292" name="Group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omments" Target="../comments5.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6.vml"/><Relationship Id="rId7" Type="http://schemas.openxmlformats.org/officeDocument/2006/relationships/ctrlProp" Target="../ctrlProps/ctrlProp12.xml"/><Relationship Id="rId12" Type="http://schemas.openxmlformats.org/officeDocument/2006/relationships/comments" Target="../comments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20.xml"/><Relationship Id="rId12" Type="http://schemas.openxmlformats.org/officeDocument/2006/relationships/comments" Target="../comments7.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8.vml"/><Relationship Id="rId7" Type="http://schemas.openxmlformats.org/officeDocument/2006/relationships/ctrlProp" Target="../ctrlProps/ctrlProp28.xml"/><Relationship Id="rId12" Type="http://schemas.openxmlformats.org/officeDocument/2006/relationships/comments" Target="../comments8.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zoomScale="70" zoomScaleNormal="70" workbookViewId="0">
      <selection activeCell="F16" sqref="F16:I16"/>
    </sheetView>
  </sheetViews>
  <sheetFormatPr defaultColWidth="8.88671875" defaultRowHeight="10.8"/>
  <cols>
    <col min="1" max="1" width="2.44140625" style="22" customWidth="1"/>
    <col min="2" max="3" width="10.6640625" style="22" customWidth="1"/>
    <col min="4" max="6" width="8.88671875" style="22"/>
    <col min="7" max="7" width="8.109375" style="22" customWidth="1"/>
    <col min="8" max="8" width="8.88671875" style="22" customWidth="1"/>
    <col min="9" max="9" width="8.88671875" style="22"/>
    <col min="10" max="10" width="8.6640625" style="22" customWidth="1"/>
    <col min="11" max="11" width="10.33203125" style="22" customWidth="1"/>
    <col min="12" max="12" width="10.44140625" style="22" customWidth="1"/>
    <col min="13" max="13" width="12.109375" style="22" bestFit="1" customWidth="1"/>
    <col min="14" max="14" width="2.44140625" style="22" customWidth="1"/>
    <col min="15" max="16384" width="8.88671875" style="22"/>
  </cols>
  <sheetData>
    <row r="1" spans="1:14">
      <c r="A1" s="22" t="s">
        <v>76</v>
      </c>
    </row>
    <row r="2" spans="1:14" ht="15" customHeight="1">
      <c r="A2" s="23"/>
      <c r="B2" s="24"/>
      <c r="C2" s="24"/>
      <c r="D2" s="24"/>
      <c r="E2" s="24"/>
      <c r="F2" s="24"/>
      <c r="G2" s="24"/>
      <c r="H2" s="24"/>
      <c r="I2" s="24"/>
      <c r="J2" s="24"/>
      <c r="K2" s="24"/>
      <c r="L2" s="24"/>
      <c r="M2" s="24"/>
      <c r="N2" s="25"/>
    </row>
    <row r="3" spans="1:14" ht="15" customHeight="1">
      <c r="A3" s="26"/>
      <c r="B3" s="252" t="s">
        <v>59</v>
      </c>
      <c r="C3" s="252"/>
      <c r="D3" s="252"/>
      <c r="E3" s="252"/>
      <c r="F3" s="252"/>
      <c r="G3" s="252"/>
      <c r="H3" s="27">
        <f>H4+H8</f>
        <v>42</v>
      </c>
      <c r="I3" s="28" t="s">
        <v>42</v>
      </c>
      <c r="J3" s="29" t="s">
        <v>53</v>
      </c>
      <c r="K3" s="29"/>
      <c r="N3" s="30"/>
    </row>
    <row r="4" spans="1:14" ht="15" customHeight="1">
      <c r="A4" s="26"/>
      <c r="B4" s="264"/>
      <c r="C4" s="257" t="s">
        <v>60</v>
      </c>
      <c r="D4" s="257"/>
      <c r="E4" s="257"/>
      <c r="F4" s="257"/>
      <c r="G4" s="257"/>
      <c r="H4" s="31">
        <v>36</v>
      </c>
      <c r="I4" s="28" t="s">
        <v>42</v>
      </c>
      <c r="J4" s="29" t="s">
        <v>43</v>
      </c>
      <c r="K4" s="29"/>
      <c r="N4" s="30"/>
    </row>
    <row r="5" spans="1:14" ht="15" customHeight="1">
      <c r="A5" s="26"/>
      <c r="B5" s="265"/>
      <c r="C5" s="251"/>
      <c r="D5" s="252" t="s">
        <v>44</v>
      </c>
      <c r="E5" s="252"/>
      <c r="F5" s="253" t="s">
        <v>65</v>
      </c>
      <c r="G5" s="253"/>
      <c r="H5" s="31">
        <v>36</v>
      </c>
      <c r="I5" s="28" t="s">
        <v>42</v>
      </c>
      <c r="J5" s="29" t="s">
        <v>49</v>
      </c>
      <c r="K5" s="29"/>
      <c r="N5" s="30"/>
    </row>
    <row r="6" spans="1:14" ht="15" customHeight="1">
      <c r="A6" s="26"/>
      <c r="B6" s="265"/>
      <c r="C6" s="251"/>
      <c r="D6" s="252" t="s">
        <v>44</v>
      </c>
      <c r="E6" s="252"/>
      <c r="F6" s="253" t="s">
        <v>66</v>
      </c>
      <c r="G6" s="253"/>
      <c r="H6" s="31">
        <v>0</v>
      </c>
      <c r="I6" s="28" t="s">
        <v>42</v>
      </c>
      <c r="J6" s="29" t="s">
        <v>50</v>
      </c>
      <c r="K6" s="29"/>
      <c r="N6" s="30"/>
    </row>
    <row r="7" spans="1:14" ht="15" customHeight="1">
      <c r="A7" s="26"/>
      <c r="B7" s="265"/>
      <c r="C7" s="251"/>
      <c r="D7" s="258" t="s">
        <v>62</v>
      </c>
      <c r="E7" s="259"/>
      <c r="F7" s="259"/>
      <c r="G7" s="260"/>
      <c r="H7" s="32">
        <v>0</v>
      </c>
      <c r="I7" s="28" t="s">
        <v>42</v>
      </c>
      <c r="J7" s="29" t="s">
        <v>57</v>
      </c>
      <c r="K7" s="29"/>
      <c r="N7" s="30"/>
    </row>
    <row r="8" spans="1:14" ht="15" customHeight="1">
      <c r="A8" s="26"/>
      <c r="B8" s="265"/>
      <c r="C8" s="257" t="s">
        <v>61</v>
      </c>
      <c r="D8" s="257"/>
      <c r="E8" s="257"/>
      <c r="F8" s="257"/>
      <c r="G8" s="257"/>
      <c r="H8" s="31">
        <v>6</v>
      </c>
      <c r="I8" s="28" t="s">
        <v>42</v>
      </c>
      <c r="J8" s="29" t="s">
        <v>51</v>
      </c>
      <c r="K8" s="29"/>
      <c r="N8" s="30"/>
    </row>
    <row r="9" spans="1:14" ht="15" customHeight="1">
      <c r="A9" s="26"/>
      <c r="B9" s="265"/>
      <c r="C9" s="261"/>
      <c r="D9" s="252" t="s">
        <v>44</v>
      </c>
      <c r="E9" s="252"/>
      <c r="F9" s="253" t="s">
        <v>65</v>
      </c>
      <c r="G9" s="253"/>
      <c r="H9" s="31">
        <v>0</v>
      </c>
      <c r="I9" s="28" t="s">
        <v>42</v>
      </c>
      <c r="J9" s="29" t="s">
        <v>52</v>
      </c>
      <c r="K9" s="29"/>
      <c r="N9" s="30"/>
    </row>
    <row r="10" spans="1:14" ht="15" customHeight="1">
      <c r="A10" s="26"/>
      <c r="B10" s="265"/>
      <c r="C10" s="262"/>
      <c r="D10" s="252" t="s">
        <v>44</v>
      </c>
      <c r="E10" s="252"/>
      <c r="F10" s="253" t="s">
        <v>66</v>
      </c>
      <c r="G10" s="253"/>
      <c r="H10" s="31">
        <v>0</v>
      </c>
      <c r="I10" s="28" t="s">
        <v>42</v>
      </c>
      <c r="J10" s="29" t="s">
        <v>54</v>
      </c>
      <c r="K10" s="29"/>
      <c r="N10" s="30"/>
    </row>
    <row r="11" spans="1:14" ht="15" customHeight="1">
      <c r="A11" s="26"/>
      <c r="B11" s="266"/>
      <c r="C11" s="263"/>
      <c r="D11" s="258" t="s">
        <v>62</v>
      </c>
      <c r="E11" s="259"/>
      <c r="F11" s="259"/>
      <c r="G11" s="260"/>
      <c r="H11" s="32">
        <v>6</v>
      </c>
      <c r="I11" s="28" t="s">
        <v>42</v>
      </c>
      <c r="J11" s="29" t="s">
        <v>58</v>
      </c>
      <c r="K11" s="29"/>
      <c r="N11" s="30"/>
    </row>
    <row r="12" spans="1:14" ht="15" customHeight="1">
      <c r="A12" s="26"/>
      <c r="B12" s="33" t="s">
        <v>99</v>
      </c>
      <c r="C12" s="34"/>
      <c r="D12" s="35"/>
      <c r="E12" s="35"/>
      <c r="F12" s="35"/>
      <c r="G12" s="35"/>
      <c r="H12" s="36"/>
      <c r="I12" s="35"/>
      <c r="J12" s="29"/>
      <c r="K12" s="29"/>
      <c r="N12" s="30"/>
    </row>
    <row r="13" spans="1:14" ht="15" customHeight="1" thickBot="1">
      <c r="A13" s="26"/>
      <c r="N13" s="30"/>
    </row>
    <row r="14" spans="1:14" ht="25.35" customHeight="1">
      <c r="A14" s="26"/>
      <c r="B14" s="244"/>
      <c r="C14" s="245"/>
      <c r="D14" s="251" t="s">
        <v>55</v>
      </c>
      <c r="E14" s="251"/>
      <c r="F14" s="251" t="s">
        <v>56</v>
      </c>
      <c r="G14" s="251"/>
      <c r="H14" s="251"/>
      <c r="I14" s="251"/>
      <c r="K14" s="45" t="s">
        <v>92</v>
      </c>
      <c r="N14" s="30"/>
    </row>
    <row r="15" spans="1:14" ht="15" customHeight="1">
      <c r="A15" s="26"/>
      <c r="B15" s="251" t="s">
        <v>63</v>
      </c>
      <c r="C15" s="251"/>
      <c r="D15" s="250"/>
      <c r="E15" s="250"/>
      <c r="F15" s="250"/>
      <c r="G15" s="250"/>
      <c r="H15" s="250"/>
      <c r="I15" s="250"/>
      <c r="K15" s="248" t="s">
        <v>75</v>
      </c>
      <c r="N15" s="30"/>
    </row>
    <row r="16" spans="1:14" ht="15" customHeight="1" thickBot="1">
      <c r="A16" s="26"/>
      <c r="B16" s="251" t="s">
        <v>64</v>
      </c>
      <c r="C16" s="251"/>
      <c r="D16" s="250"/>
      <c r="E16" s="250"/>
      <c r="F16" s="250"/>
      <c r="G16" s="250"/>
      <c r="H16" s="250"/>
      <c r="I16" s="250"/>
      <c r="K16" s="249"/>
      <c r="N16" s="30"/>
    </row>
    <row r="17" spans="1:14" ht="15" customHeight="1">
      <c r="A17" s="26"/>
      <c r="N17" s="30"/>
    </row>
    <row r="18" spans="1:14" ht="15" customHeight="1">
      <c r="A18" s="26"/>
      <c r="B18" s="37" t="s">
        <v>81</v>
      </c>
      <c r="N18" s="30"/>
    </row>
    <row r="19" spans="1:14" ht="15" customHeight="1">
      <c r="A19" s="26"/>
      <c r="C19" s="38" t="s">
        <v>73</v>
      </c>
      <c r="D19" s="246" t="s">
        <v>69</v>
      </c>
      <c r="E19" s="247"/>
      <c r="F19" s="244" t="s">
        <v>67</v>
      </c>
      <c r="G19" s="245"/>
      <c r="H19" s="244" t="s">
        <v>68</v>
      </c>
      <c r="I19" s="245"/>
      <c r="J19" s="244" t="s">
        <v>45</v>
      </c>
      <c r="K19" s="245"/>
      <c r="L19" s="244" t="s">
        <v>46</v>
      </c>
      <c r="M19" s="245"/>
      <c r="N19" s="30"/>
    </row>
    <row r="20" spans="1:14" ht="15" customHeight="1">
      <c r="A20" s="26"/>
      <c r="C20" s="39" t="s">
        <v>47</v>
      </c>
      <c r="D20" s="40">
        <f>ROUNDDOWN(H7*0.2,0)</f>
        <v>0</v>
      </c>
      <c r="E20" s="38" t="s">
        <v>42</v>
      </c>
      <c r="F20" s="38">
        <v>10</v>
      </c>
      <c r="G20" s="41" t="s">
        <v>42</v>
      </c>
      <c r="H20" s="40"/>
      <c r="I20" s="38" t="s">
        <v>42</v>
      </c>
      <c r="J20" s="40"/>
      <c r="K20" s="38" t="s">
        <v>42</v>
      </c>
      <c r="L20" s="40"/>
      <c r="M20" s="41" t="s">
        <v>42</v>
      </c>
      <c r="N20" s="30"/>
    </row>
    <row r="21" spans="1:14" ht="15" customHeight="1">
      <c r="A21" s="26"/>
      <c r="N21" s="30"/>
    </row>
    <row r="22" spans="1:14" ht="15" customHeight="1">
      <c r="A22" s="26"/>
      <c r="B22" s="37" t="s">
        <v>70</v>
      </c>
      <c r="N22" s="30"/>
    </row>
    <row r="23" spans="1:14" ht="15" customHeight="1">
      <c r="A23" s="26"/>
      <c r="B23" s="37" t="s">
        <v>71</v>
      </c>
      <c r="N23" s="30"/>
    </row>
    <row r="24" spans="1:14" ht="15" customHeight="1">
      <c r="A24" s="26"/>
      <c r="C24" s="37" t="s">
        <v>82</v>
      </c>
      <c r="N24" s="30"/>
    </row>
    <row r="25" spans="1:14" ht="15" customHeight="1">
      <c r="A25" s="26"/>
      <c r="C25" s="38" t="s">
        <v>73</v>
      </c>
      <c r="D25" s="244" t="s">
        <v>45</v>
      </c>
      <c r="E25" s="245"/>
      <c r="F25" s="244" t="s">
        <v>46</v>
      </c>
      <c r="G25" s="245"/>
      <c r="N25" s="30"/>
    </row>
    <row r="26" spans="1:14" ht="15" customHeight="1">
      <c r="A26" s="26"/>
      <c r="C26" s="39" t="s">
        <v>47</v>
      </c>
      <c r="D26" s="38">
        <v>2</v>
      </c>
      <c r="E26" s="38" t="s">
        <v>42</v>
      </c>
      <c r="F26" s="38">
        <v>3</v>
      </c>
      <c r="G26" s="38" t="s">
        <v>42</v>
      </c>
      <c r="N26" s="30"/>
    </row>
    <row r="27" spans="1:14" ht="15" customHeight="1">
      <c r="A27" s="26"/>
      <c r="D27" s="34"/>
      <c r="E27" s="34"/>
      <c r="F27" s="34"/>
      <c r="N27" s="30"/>
    </row>
    <row r="28" spans="1:14" ht="15" customHeight="1">
      <c r="A28" s="26"/>
      <c r="C28" s="37" t="s">
        <v>83</v>
      </c>
      <c r="N28" s="30"/>
    </row>
    <row r="29" spans="1:14" ht="15" customHeight="1">
      <c r="A29" s="26"/>
      <c r="C29" s="38" t="s">
        <v>73</v>
      </c>
      <c r="D29" s="244" t="s">
        <v>45</v>
      </c>
      <c r="E29" s="245"/>
      <c r="F29" s="244" t="s">
        <v>46</v>
      </c>
      <c r="G29" s="245"/>
      <c r="N29" s="30"/>
    </row>
    <row r="30" spans="1:14" ht="15" customHeight="1">
      <c r="A30" s="26"/>
      <c r="C30" s="39" t="s">
        <v>48</v>
      </c>
      <c r="D30" s="38">
        <v>3</v>
      </c>
      <c r="E30" s="38" t="s">
        <v>42</v>
      </c>
      <c r="F30" s="38">
        <v>4</v>
      </c>
      <c r="G30" s="41" t="s">
        <v>42</v>
      </c>
      <c r="N30" s="30"/>
    </row>
    <row r="31" spans="1:14" ht="15" customHeight="1">
      <c r="A31" s="26"/>
      <c r="N31" s="30"/>
    </row>
    <row r="32" spans="1:14" ht="15" customHeight="1">
      <c r="A32" s="26"/>
      <c r="B32" s="37" t="s">
        <v>84</v>
      </c>
      <c r="N32" s="30"/>
    </row>
    <row r="33" spans="1:14" ht="15" customHeight="1">
      <c r="A33" s="26"/>
      <c r="C33" s="38" t="s">
        <v>73</v>
      </c>
      <c r="D33" s="244" t="s">
        <v>45</v>
      </c>
      <c r="E33" s="245"/>
      <c r="F33" s="244" t="s">
        <v>46</v>
      </c>
      <c r="G33" s="245"/>
      <c r="N33" s="30"/>
    </row>
    <row r="34" spans="1:14" ht="15" customHeight="1">
      <c r="A34" s="26"/>
      <c r="C34" s="39" t="s">
        <v>47</v>
      </c>
      <c r="D34" s="38">
        <v>2</v>
      </c>
      <c r="E34" s="38" t="s">
        <v>42</v>
      </c>
      <c r="F34" s="38">
        <v>3</v>
      </c>
      <c r="G34" s="41" t="s">
        <v>42</v>
      </c>
      <c r="N34" s="30"/>
    </row>
    <row r="35" spans="1:14" ht="15" customHeight="1">
      <c r="A35" s="26"/>
      <c r="N35" s="30"/>
    </row>
    <row r="36" spans="1:14" ht="15" customHeight="1">
      <c r="A36" s="26"/>
      <c r="B36" s="37" t="s">
        <v>85</v>
      </c>
      <c r="N36" s="30"/>
    </row>
    <row r="37" spans="1:14" ht="15" customHeight="1">
      <c r="A37" s="26"/>
      <c r="C37" s="38" t="s">
        <v>73</v>
      </c>
      <c r="D37" s="244" t="s">
        <v>45</v>
      </c>
      <c r="E37" s="245"/>
      <c r="F37" s="244" t="s">
        <v>46</v>
      </c>
      <c r="G37" s="245"/>
      <c r="N37" s="30"/>
    </row>
    <row r="38" spans="1:14" ht="15" customHeight="1">
      <c r="A38" s="26"/>
      <c r="C38" s="39" t="s">
        <v>48</v>
      </c>
      <c r="D38" s="38">
        <v>3</v>
      </c>
      <c r="E38" s="38" t="s">
        <v>42</v>
      </c>
      <c r="F38" s="38">
        <v>4</v>
      </c>
      <c r="G38" s="41" t="s">
        <v>42</v>
      </c>
      <c r="N38" s="30"/>
    </row>
    <row r="39" spans="1:14" ht="15" customHeight="1">
      <c r="A39" s="26"/>
      <c r="N39" s="30"/>
    </row>
    <row r="40" spans="1:14" ht="15" customHeight="1">
      <c r="A40" s="26"/>
      <c r="B40" s="37" t="s">
        <v>72</v>
      </c>
      <c r="N40" s="30"/>
    </row>
    <row r="41" spans="1:14" ht="15" customHeight="1">
      <c r="A41" s="26"/>
      <c r="B41" s="37" t="s">
        <v>74</v>
      </c>
      <c r="N41" s="30"/>
    </row>
    <row r="42" spans="1:14" ht="15" customHeight="1">
      <c r="A42" s="26"/>
      <c r="C42" s="22" t="s">
        <v>86</v>
      </c>
      <c r="N42" s="30"/>
    </row>
    <row r="43" spans="1:14" ht="15" customHeight="1">
      <c r="A43" s="26"/>
      <c r="C43" s="38" t="s">
        <v>73</v>
      </c>
      <c r="D43" s="246" t="s">
        <v>69</v>
      </c>
      <c r="E43" s="247"/>
      <c r="F43" s="244" t="s">
        <v>67</v>
      </c>
      <c r="G43" s="245"/>
      <c r="H43" s="244" t="s">
        <v>68</v>
      </c>
      <c r="I43" s="245"/>
      <c r="J43" s="244" t="s">
        <v>45</v>
      </c>
      <c r="K43" s="245"/>
      <c r="L43" s="244" t="s">
        <v>46</v>
      </c>
      <c r="M43" s="245"/>
      <c r="N43" s="30"/>
    </row>
    <row r="44" spans="1:14" ht="15" customHeight="1">
      <c r="A44" s="26"/>
      <c r="C44" s="39" t="s">
        <v>47</v>
      </c>
      <c r="D44" s="40"/>
      <c r="E44" s="38" t="s">
        <v>42</v>
      </c>
      <c r="F44" s="38">
        <v>10</v>
      </c>
      <c r="G44" s="41" t="s">
        <v>42</v>
      </c>
      <c r="H44" s="40"/>
      <c r="I44" s="38" t="s">
        <v>42</v>
      </c>
      <c r="J44" s="40"/>
      <c r="K44" s="38" t="s">
        <v>42</v>
      </c>
      <c r="L44" s="40"/>
      <c r="M44" s="41" t="s">
        <v>42</v>
      </c>
      <c r="N44" s="30"/>
    </row>
    <row r="45" spans="1:14" ht="15" customHeight="1">
      <c r="A45" s="26"/>
      <c r="D45" s="34"/>
      <c r="E45" s="34"/>
      <c r="F45" s="34"/>
      <c r="H45" s="34"/>
      <c r="I45" s="34"/>
      <c r="J45" s="34"/>
      <c r="K45" s="34"/>
      <c r="L45" s="34"/>
      <c r="N45" s="30"/>
    </row>
    <row r="46" spans="1:14" ht="15" customHeight="1">
      <c r="A46" s="26"/>
      <c r="C46" s="22" t="s">
        <v>87</v>
      </c>
      <c r="N46" s="30"/>
    </row>
    <row r="47" spans="1:14" ht="15" customHeight="1">
      <c r="A47" s="26"/>
      <c r="C47" s="38" t="s">
        <v>73</v>
      </c>
      <c r="D47" s="244" t="s">
        <v>45</v>
      </c>
      <c r="E47" s="245"/>
      <c r="F47" s="244" t="s">
        <v>46</v>
      </c>
      <c r="G47" s="245"/>
      <c r="N47" s="30"/>
    </row>
    <row r="48" spans="1:14" ht="15" customHeight="1">
      <c r="A48" s="26"/>
      <c r="C48" s="39" t="s">
        <v>48</v>
      </c>
      <c r="D48" s="38">
        <v>2</v>
      </c>
      <c r="E48" s="38" t="s">
        <v>42</v>
      </c>
      <c r="F48" s="38">
        <v>3</v>
      </c>
      <c r="G48" s="41" t="s">
        <v>42</v>
      </c>
      <c r="N48" s="30"/>
    </row>
    <row r="49" spans="1:14" ht="15" customHeight="1">
      <c r="A49" s="26"/>
      <c r="N49" s="30"/>
    </row>
    <row r="50" spans="1:14" ht="15" customHeight="1">
      <c r="A50" s="26"/>
      <c r="B50" s="37" t="s">
        <v>88</v>
      </c>
      <c r="N50" s="30"/>
    </row>
    <row r="51" spans="1:14" ht="15" customHeight="1">
      <c r="A51" s="26"/>
      <c r="C51" s="38" t="s">
        <v>73</v>
      </c>
      <c r="D51" s="244" t="s">
        <v>45</v>
      </c>
      <c r="E51" s="245"/>
      <c r="F51" s="244" t="s">
        <v>46</v>
      </c>
      <c r="G51" s="245"/>
      <c r="N51" s="30"/>
    </row>
    <row r="52" spans="1:14" ht="15" customHeight="1">
      <c r="A52" s="26"/>
      <c r="C52" s="39" t="s">
        <v>48</v>
      </c>
      <c r="D52" s="38">
        <v>2</v>
      </c>
      <c r="E52" s="38" t="s">
        <v>42</v>
      </c>
      <c r="F52" s="38">
        <v>3</v>
      </c>
      <c r="G52" s="41" t="s">
        <v>42</v>
      </c>
      <c r="N52" s="30"/>
    </row>
    <row r="53" spans="1:14" ht="15" customHeight="1">
      <c r="A53" s="26"/>
      <c r="N53" s="30"/>
    </row>
    <row r="54" spans="1:14" ht="15" customHeight="1">
      <c r="A54" s="42"/>
      <c r="B54" s="43"/>
      <c r="C54" s="43"/>
      <c r="D54" s="43"/>
      <c r="E54" s="43"/>
      <c r="F54" s="43"/>
      <c r="G54" s="43"/>
      <c r="H54" s="43"/>
      <c r="I54" s="43"/>
      <c r="J54" s="43"/>
      <c r="K54" s="43"/>
      <c r="L54" s="43"/>
      <c r="M54" s="43"/>
      <c r="N54" s="44"/>
    </row>
    <row r="55" spans="1:14" ht="11.4" customHeight="1">
      <c r="B55" s="254" t="s">
        <v>80</v>
      </c>
      <c r="C55" s="254"/>
      <c r="D55" s="254"/>
      <c r="E55" s="254"/>
      <c r="F55" s="254"/>
      <c r="G55" s="254"/>
      <c r="H55" s="254"/>
      <c r="I55" s="254"/>
      <c r="J55" s="254"/>
      <c r="K55" s="254"/>
      <c r="L55" s="254"/>
      <c r="M55" s="254"/>
      <c r="N55" s="254"/>
    </row>
    <row r="56" spans="1:14" ht="11.4" customHeight="1">
      <c r="B56" s="255"/>
      <c r="C56" s="255"/>
      <c r="D56" s="255"/>
      <c r="E56" s="255"/>
      <c r="F56" s="255"/>
      <c r="G56" s="255"/>
      <c r="H56" s="255"/>
      <c r="I56" s="255"/>
      <c r="J56" s="255"/>
      <c r="K56" s="255"/>
      <c r="L56" s="255"/>
      <c r="M56" s="255"/>
      <c r="N56" s="255"/>
    </row>
    <row r="57" spans="1:14" ht="11.4" customHeight="1">
      <c r="B57" s="255"/>
      <c r="C57" s="255"/>
      <c r="D57" s="255"/>
      <c r="E57" s="255"/>
      <c r="F57" s="255"/>
      <c r="G57" s="255"/>
      <c r="H57" s="255"/>
      <c r="I57" s="255"/>
      <c r="J57" s="255"/>
      <c r="K57" s="255"/>
      <c r="L57" s="255"/>
      <c r="M57" s="255"/>
      <c r="N57" s="255"/>
    </row>
    <row r="58" spans="1:14" ht="11.4" customHeight="1">
      <c r="B58" s="255"/>
      <c r="C58" s="255"/>
      <c r="D58" s="255"/>
      <c r="E58" s="255"/>
      <c r="F58" s="255"/>
      <c r="G58" s="255"/>
      <c r="H58" s="255"/>
      <c r="I58" s="255"/>
      <c r="J58" s="255"/>
      <c r="K58" s="255"/>
      <c r="L58" s="255"/>
      <c r="M58" s="255"/>
      <c r="N58" s="255"/>
    </row>
    <row r="59" spans="1:14" ht="15.6" customHeight="1">
      <c r="B59" s="256" t="s">
        <v>77</v>
      </c>
      <c r="C59" s="256"/>
      <c r="D59" s="256"/>
      <c r="E59" s="256"/>
      <c r="F59" s="256"/>
      <c r="G59" s="256"/>
      <c r="H59" s="256"/>
      <c r="I59" s="256"/>
      <c r="J59" s="256"/>
      <c r="K59" s="256"/>
      <c r="L59" s="256"/>
      <c r="M59" s="256"/>
      <c r="N59" s="256"/>
    </row>
    <row r="60" spans="1:14" ht="15.6" customHeight="1">
      <c r="B60" s="256" t="s">
        <v>78</v>
      </c>
      <c r="C60" s="256"/>
      <c r="D60" s="256"/>
      <c r="E60" s="256"/>
      <c r="F60" s="256"/>
      <c r="G60" s="256"/>
      <c r="H60" s="256"/>
      <c r="I60" s="256"/>
      <c r="J60" s="256"/>
      <c r="K60" s="256"/>
      <c r="L60" s="256"/>
      <c r="M60" s="256"/>
      <c r="N60" s="256"/>
    </row>
    <row r="61" spans="1:14" ht="15.6" customHeight="1">
      <c r="B61" s="255" t="s">
        <v>79</v>
      </c>
      <c r="C61" s="256"/>
      <c r="D61" s="256"/>
      <c r="E61" s="256"/>
      <c r="F61" s="256"/>
      <c r="G61" s="256"/>
      <c r="H61" s="256"/>
      <c r="I61" s="256"/>
      <c r="J61" s="256"/>
      <c r="K61" s="256"/>
      <c r="L61" s="256"/>
      <c r="M61" s="256"/>
      <c r="N61" s="256"/>
    </row>
  </sheetData>
  <mergeCells count="52">
    <mergeCell ref="B55:N58"/>
    <mergeCell ref="B59:N59"/>
    <mergeCell ref="B60:N60"/>
    <mergeCell ref="B61:N61"/>
    <mergeCell ref="B3:G3"/>
    <mergeCell ref="C4:G4"/>
    <mergeCell ref="D5:E5"/>
    <mergeCell ref="F5:G5"/>
    <mergeCell ref="D6:E6"/>
    <mergeCell ref="C5:C7"/>
    <mergeCell ref="D7:G7"/>
    <mergeCell ref="D11:G11"/>
    <mergeCell ref="C9:C11"/>
    <mergeCell ref="B4:B11"/>
    <mergeCell ref="F6:G6"/>
    <mergeCell ref="C8:G8"/>
    <mergeCell ref="D9:E9"/>
    <mergeCell ref="F9:G9"/>
    <mergeCell ref="D10:E10"/>
    <mergeCell ref="F10:G10"/>
    <mergeCell ref="D14:E14"/>
    <mergeCell ref="B14:C14"/>
    <mergeCell ref="F16:I16"/>
    <mergeCell ref="F14:I14"/>
    <mergeCell ref="B16:C16"/>
    <mergeCell ref="B15:C15"/>
    <mergeCell ref="L19:M19"/>
    <mergeCell ref="J19:K19"/>
    <mergeCell ref="H19:I19"/>
    <mergeCell ref="F33:G33"/>
    <mergeCell ref="D33:E33"/>
    <mergeCell ref="F29:G29"/>
    <mergeCell ref="D29:E29"/>
    <mergeCell ref="F25:G25"/>
    <mergeCell ref="D25:E25"/>
    <mergeCell ref="D19:E19"/>
    <mergeCell ref="F19:G19"/>
    <mergeCell ref="F51:G51"/>
    <mergeCell ref="D51:E51"/>
    <mergeCell ref="F47:G47"/>
    <mergeCell ref="D47:E47"/>
    <mergeCell ref="K15:K16"/>
    <mergeCell ref="F37:G37"/>
    <mergeCell ref="D37:E37"/>
    <mergeCell ref="D15:E15"/>
    <mergeCell ref="D16:E16"/>
    <mergeCell ref="F15:I15"/>
    <mergeCell ref="L43:M43"/>
    <mergeCell ref="J43:K43"/>
    <mergeCell ref="H43:I43"/>
    <mergeCell ref="F43:G43"/>
    <mergeCell ref="D43:E43"/>
  </mergeCells>
  <phoneticPr fontId="1"/>
  <dataValidations count="3">
    <dataValidation type="list" allowBlank="1" showInputMessage="1" showErrorMessage="1" sqref="D15:E16" xr:uid="{00000000-0002-0000-0000-000000000000}">
      <formula1>"専用駐車場,共用駐車場,なし"</formula1>
    </dataValidation>
    <dataValidation type="list" allowBlank="1" showInputMessage="1" showErrorMessage="1" sqref="F15:I16" xr:uid="{00000000-0002-0000-0000-000001000000}">
      <formula1>"適用あり,適用なし,-"</formula1>
    </dataValidation>
    <dataValidation type="list" allowBlank="1" showInputMessage="1" showErrorMessage="1" sqref="K15:K16" xr:uid="{00000000-0002-0000-0000-000002000000}">
      <formula1>"A,B-1,B-2,C,D-1,D-2,なし"</formula1>
    </dataValidation>
  </dataValidations>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8"/>
  <sheetViews>
    <sheetView zoomScale="115" zoomScaleNormal="115" workbookViewId="0">
      <selection activeCell="B30" sqref="B30:D30"/>
    </sheetView>
  </sheetViews>
  <sheetFormatPr defaultColWidth="8.88671875" defaultRowHeight="10.8"/>
  <cols>
    <col min="1" max="1" width="1.33203125" style="10" customWidth="1"/>
    <col min="2" max="13" width="7.88671875" style="10" customWidth="1"/>
    <col min="14" max="14" width="1.6640625" style="10" customWidth="1"/>
    <col min="15" max="15" width="5.88671875" style="10" customWidth="1"/>
    <col min="16" max="16384" width="8.88671875" style="10"/>
  </cols>
  <sheetData>
    <row r="1" spans="1:14">
      <c r="A1" s="14"/>
      <c r="B1" s="15"/>
      <c r="C1" s="15"/>
      <c r="D1" s="15"/>
      <c r="E1" s="15"/>
      <c r="F1" s="15"/>
      <c r="G1" s="15"/>
      <c r="H1" s="15"/>
      <c r="I1" s="15"/>
      <c r="J1" s="15"/>
      <c r="K1" s="15"/>
      <c r="L1" s="15"/>
      <c r="M1" s="15"/>
      <c r="N1" s="16"/>
    </row>
    <row r="2" spans="1:14">
      <c r="A2" s="17"/>
      <c r="B2" s="1" t="s">
        <v>98</v>
      </c>
      <c r="C2" s="1"/>
      <c r="D2" s="1"/>
      <c r="E2" s="1"/>
      <c r="F2" s="1"/>
      <c r="G2" s="1"/>
      <c r="H2" s="1"/>
      <c r="I2" s="1"/>
      <c r="N2" s="18"/>
    </row>
    <row r="3" spans="1:14">
      <c r="A3" s="17"/>
      <c r="B3" s="528" t="s">
        <v>59</v>
      </c>
      <c r="C3" s="528"/>
      <c r="D3" s="528"/>
      <c r="E3" s="528"/>
      <c r="F3" s="528"/>
      <c r="G3" s="528"/>
      <c r="H3" s="11">
        <f>H4+H8</f>
        <v>42</v>
      </c>
      <c r="I3" s="9" t="s">
        <v>42</v>
      </c>
      <c r="J3" s="6" t="s">
        <v>53</v>
      </c>
      <c r="K3" s="6"/>
      <c r="N3" s="18"/>
    </row>
    <row r="4" spans="1:14">
      <c r="A4" s="17"/>
      <c r="B4" s="529"/>
      <c r="C4" s="532" t="s">
        <v>60</v>
      </c>
      <c r="D4" s="532"/>
      <c r="E4" s="532"/>
      <c r="F4" s="532"/>
      <c r="G4" s="532"/>
      <c r="H4" s="5">
        <v>36</v>
      </c>
      <c r="I4" s="9" t="s">
        <v>42</v>
      </c>
      <c r="J4" s="6" t="s">
        <v>43</v>
      </c>
      <c r="K4" s="6"/>
      <c r="N4" s="18"/>
    </row>
    <row r="5" spans="1:14">
      <c r="A5" s="17"/>
      <c r="B5" s="530"/>
      <c r="C5" s="533"/>
      <c r="D5" s="534" t="s">
        <v>44</v>
      </c>
      <c r="E5" s="534"/>
      <c r="F5" s="535" t="s">
        <v>65</v>
      </c>
      <c r="G5" s="535"/>
      <c r="H5" s="5">
        <v>36</v>
      </c>
      <c r="I5" s="9" t="s">
        <v>42</v>
      </c>
      <c r="J5" s="6" t="s">
        <v>49</v>
      </c>
      <c r="K5" s="6"/>
      <c r="N5" s="18"/>
    </row>
    <row r="6" spans="1:14">
      <c r="A6" s="17"/>
      <c r="B6" s="530"/>
      <c r="C6" s="533"/>
      <c r="D6" s="534" t="s">
        <v>44</v>
      </c>
      <c r="E6" s="534"/>
      <c r="F6" s="535" t="s">
        <v>66</v>
      </c>
      <c r="G6" s="535"/>
      <c r="H6" s="5">
        <v>0</v>
      </c>
      <c r="I6" s="9" t="s">
        <v>42</v>
      </c>
      <c r="J6" s="6" t="s">
        <v>50</v>
      </c>
      <c r="K6" s="6"/>
      <c r="N6" s="18"/>
    </row>
    <row r="7" spans="1:14">
      <c r="A7" s="17"/>
      <c r="B7" s="530"/>
      <c r="C7" s="533"/>
      <c r="D7" s="536" t="s">
        <v>62</v>
      </c>
      <c r="E7" s="537"/>
      <c r="F7" s="537"/>
      <c r="G7" s="538"/>
      <c r="H7" s="13">
        <v>0</v>
      </c>
      <c r="I7" s="9" t="s">
        <v>42</v>
      </c>
      <c r="J7" s="6" t="s">
        <v>57</v>
      </c>
      <c r="K7" s="6"/>
      <c r="N7" s="18"/>
    </row>
    <row r="8" spans="1:14">
      <c r="A8" s="17"/>
      <c r="B8" s="530"/>
      <c r="C8" s="532" t="s">
        <v>61</v>
      </c>
      <c r="D8" s="532"/>
      <c r="E8" s="532"/>
      <c r="F8" s="532"/>
      <c r="G8" s="532"/>
      <c r="H8" s="5">
        <v>6</v>
      </c>
      <c r="I8" s="9" t="s">
        <v>42</v>
      </c>
      <c r="J8" s="6" t="s">
        <v>51</v>
      </c>
      <c r="K8" s="6"/>
      <c r="N8" s="18"/>
    </row>
    <row r="9" spans="1:14">
      <c r="A9" s="17"/>
      <c r="B9" s="530"/>
      <c r="C9" s="539"/>
      <c r="D9" s="534" t="s">
        <v>44</v>
      </c>
      <c r="E9" s="534"/>
      <c r="F9" s="535" t="s">
        <v>65</v>
      </c>
      <c r="G9" s="535"/>
      <c r="H9" s="5">
        <v>0</v>
      </c>
      <c r="I9" s="9" t="s">
        <v>42</v>
      </c>
      <c r="J9" s="6" t="s">
        <v>52</v>
      </c>
      <c r="K9" s="6"/>
      <c r="N9" s="18"/>
    </row>
    <row r="10" spans="1:14">
      <c r="A10" s="17"/>
      <c r="B10" s="530"/>
      <c r="C10" s="540"/>
      <c r="D10" s="534" t="s">
        <v>44</v>
      </c>
      <c r="E10" s="534"/>
      <c r="F10" s="535" t="s">
        <v>66</v>
      </c>
      <c r="G10" s="535"/>
      <c r="H10" s="5">
        <v>0</v>
      </c>
      <c r="I10" s="9" t="s">
        <v>42</v>
      </c>
      <c r="J10" s="6" t="s">
        <v>54</v>
      </c>
      <c r="K10" s="6"/>
      <c r="N10" s="18"/>
    </row>
    <row r="11" spans="1:14">
      <c r="A11" s="17"/>
      <c r="B11" s="531"/>
      <c r="C11" s="541"/>
      <c r="D11" s="536" t="s">
        <v>62</v>
      </c>
      <c r="E11" s="537"/>
      <c r="F11" s="537"/>
      <c r="G11" s="538"/>
      <c r="H11" s="13">
        <v>6</v>
      </c>
      <c r="I11" s="9" t="s">
        <v>42</v>
      </c>
      <c r="J11" s="6" t="s">
        <v>58</v>
      </c>
      <c r="K11" s="6"/>
      <c r="N11" s="18"/>
    </row>
    <row r="12" spans="1:14">
      <c r="A12" s="17"/>
      <c r="B12" s="7"/>
      <c r="C12" s="12"/>
      <c r="D12" s="7"/>
      <c r="E12" s="7"/>
      <c r="F12" s="7"/>
      <c r="G12" s="7"/>
      <c r="H12" s="4"/>
      <c r="I12" s="7"/>
      <c r="J12" s="6"/>
      <c r="K12" s="6"/>
      <c r="N12" s="18"/>
    </row>
    <row r="13" spans="1:14">
      <c r="A13" s="17"/>
      <c r="B13" s="8" t="s">
        <v>89</v>
      </c>
      <c r="C13" s="8"/>
      <c r="D13" s="8"/>
      <c r="E13" s="542" t="s">
        <v>40</v>
      </c>
      <c r="F13" s="543"/>
      <c r="G13" s="544"/>
      <c r="H13" s="542" t="s">
        <v>38</v>
      </c>
      <c r="I13" s="543"/>
      <c r="J13" s="544"/>
      <c r="K13" s="542" t="s">
        <v>39</v>
      </c>
      <c r="L13" s="543"/>
      <c r="M13" s="543"/>
      <c r="N13" s="47"/>
    </row>
    <row r="14" spans="1:14" ht="13.2">
      <c r="A14" s="17"/>
      <c r="B14" s="545" t="s">
        <v>100</v>
      </c>
      <c r="C14" s="546"/>
      <c r="D14" s="547"/>
      <c r="E14" s="548"/>
      <c r="F14" s="549"/>
      <c r="G14" s="2" t="s">
        <v>91</v>
      </c>
      <c r="H14" s="548"/>
      <c r="I14" s="549"/>
      <c r="J14" s="2" t="s">
        <v>91</v>
      </c>
      <c r="K14" s="548"/>
      <c r="L14" s="549"/>
      <c r="M14" s="46" t="s">
        <v>91</v>
      </c>
      <c r="N14" s="47"/>
    </row>
    <row r="15" spans="1:14" ht="13.2">
      <c r="A15" s="17"/>
      <c r="B15" s="545" t="s">
        <v>35</v>
      </c>
      <c r="C15" s="546"/>
      <c r="D15" s="547"/>
      <c r="E15" s="550"/>
      <c r="F15" s="551"/>
      <c r="G15" s="552"/>
      <c r="H15" s="550"/>
      <c r="I15" s="551"/>
      <c r="J15" s="552"/>
      <c r="K15" s="550"/>
      <c r="L15" s="551"/>
      <c r="M15" s="551"/>
      <c r="N15" s="47"/>
    </row>
    <row r="16" spans="1:14" ht="13.2">
      <c r="A16" s="17"/>
      <c r="B16" s="545" t="s">
        <v>36</v>
      </c>
      <c r="C16" s="546"/>
      <c r="D16" s="547"/>
      <c r="E16" s="553"/>
      <c r="F16" s="554"/>
      <c r="G16" s="555"/>
      <c r="H16" s="553"/>
      <c r="I16" s="554"/>
      <c r="J16" s="555"/>
      <c r="K16" s="553"/>
      <c r="L16" s="554"/>
      <c r="M16" s="554"/>
      <c r="N16" s="47"/>
    </row>
    <row r="17" spans="1:14" ht="13.2">
      <c r="A17" s="17"/>
      <c r="B17" s="545" t="s">
        <v>37</v>
      </c>
      <c r="C17" s="546"/>
      <c r="D17" s="547"/>
      <c r="E17" s="550"/>
      <c r="F17" s="551"/>
      <c r="G17" s="552"/>
      <c r="H17" s="550"/>
      <c r="I17" s="551"/>
      <c r="J17" s="552"/>
      <c r="K17" s="550"/>
      <c r="L17" s="551"/>
      <c r="M17" s="551"/>
      <c r="N17" s="47"/>
    </row>
    <row r="18" spans="1:14">
      <c r="A18" s="17"/>
      <c r="B18" s="6"/>
      <c r="C18" s="6"/>
      <c r="D18" s="6"/>
      <c r="E18" s="6"/>
      <c r="F18" s="6"/>
      <c r="G18" s="6"/>
      <c r="H18" s="6"/>
      <c r="I18" s="6"/>
      <c r="J18" s="6"/>
      <c r="K18" s="6"/>
      <c r="L18" s="6"/>
      <c r="M18" s="6"/>
      <c r="N18" s="47"/>
    </row>
    <row r="19" spans="1:14">
      <c r="A19" s="17"/>
      <c r="B19" s="8" t="s">
        <v>90</v>
      </c>
      <c r="C19" s="8"/>
      <c r="D19" s="8"/>
      <c r="E19" s="542" t="s">
        <v>40</v>
      </c>
      <c r="F19" s="543"/>
      <c r="G19" s="544"/>
      <c r="H19" s="542" t="s">
        <v>38</v>
      </c>
      <c r="I19" s="543"/>
      <c r="J19" s="544"/>
      <c r="K19" s="542" t="s">
        <v>39</v>
      </c>
      <c r="L19" s="543"/>
      <c r="M19" s="543"/>
      <c r="N19" s="47"/>
    </row>
    <row r="20" spans="1:14" ht="13.2">
      <c r="A20" s="17"/>
      <c r="B20" s="545" t="s">
        <v>100</v>
      </c>
      <c r="C20" s="546"/>
      <c r="D20" s="547"/>
      <c r="E20" s="548"/>
      <c r="F20" s="549"/>
      <c r="G20" s="2" t="s">
        <v>91</v>
      </c>
      <c r="H20" s="548"/>
      <c r="I20" s="549"/>
      <c r="J20" s="2" t="s">
        <v>91</v>
      </c>
      <c r="K20" s="548"/>
      <c r="L20" s="549"/>
      <c r="M20" s="46" t="s">
        <v>91</v>
      </c>
      <c r="N20" s="47"/>
    </row>
    <row r="21" spans="1:14" ht="13.2">
      <c r="A21" s="17"/>
      <c r="B21" s="545" t="s">
        <v>35</v>
      </c>
      <c r="C21" s="546"/>
      <c r="D21" s="547"/>
      <c r="E21" s="550"/>
      <c r="F21" s="551"/>
      <c r="G21" s="552"/>
      <c r="H21" s="550"/>
      <c r="I21" s="551"/>
      <c r="J21" s="552"/>
      <c r="K21" s="550"/>
      <c r="L21" s="551"/>
      <c r="M21" s="551"/>
      <c r="N21" s="47"/>
    </row>
    <row r="22" spans="1:14" ht="13.2">
      <c r="A22" s="17"/>
      <c r="B22" s="545" t="s">
        <v>36</v>
      </c>
      <c r="C22" s="546"/>
      <c r="D22" s="547"/>
      <c r="E22" s="556"/>
      <c r="F22" s="557"/>
      <c r="G22" s="558"/>
      <c r="H22" s="553"/>
      <c r="I22" s="554"/>
      <c r="J22" s="555"/>
      <c r="K22" s="553"/>
      <c r="L22" s="554"/>
      <c r="M22" s="555"/>
      <c r="N22" s="18"/>
    </row>
    <row r="23" spans="1:14" ht="13.2">
      <c r="A23" s="17"/>
      <c r="B23" s="545" t="s">
        <v>37</v>
      </c>
      <c r="C23" s="546"/>
      <c r="D23" s="547"/>
      <c r="E23" s="550"/>
      <c r="F23" s="551"/>
      <c r="G23" s="552"/>
      <c r="H23" s="550"/>
      <c r="I23" s="551"/>
      <c r="J23" s="552"/>
      <c r="K23" s="550"/>
      <c r="L23" s="551"/>
      <c r="M23" s="552"/>
      <c r="N23" s="18"/>
    </row>
    <row r="24" spans="1:14">
      <c r="A24" s="17"/>
      <c r="B24" s="1"/>
      <c r="C24" s="1"/>
      <c r="D24" s="1"/>
      <c r="E24" s="1"/>
      <c r="F24" s="1"/>
      <c r="G24" s="1"/>
      <c r="H24" s="1"/>
      <c r="I24" s="1"/>
      <c r="J24" s="1"/>
      <c r="K24" s="1"/>
      <c r="L24" s="1"/>
      <c r="M24" s="1"/>
      <c r="N24" s="18"/>
    </row>
    <row r="25" spans="1:14">
      <c r="A25" s="17"/>
      <c r="B25" s="573" t="s">
        <v>96</v>
      </c>
      <c r="C25" s="574"/>
      <c r="D25" s="575"/>
      <c r="E25" s="579"/>
      <c r="F25" s="580"/>
      <c r="G25" s="580"/>
      <c r="H25" s="580"/>
      <c r="I25" s="580"/>
      <c r="J25" s="580"/>
      <c r="K25" s="580"/>
      <c r="L25" s="580"/>
      <c r="M25" s="581"/>
      <c r="N25" s="18"/>
    </row>
    <row r="26" spans="1:14">
      <c r="A26" s="17"/>
      <c r="B26" s="576"/>
      <c r="C26" s="577"/>
      <c r="D26" s="578"/>
      <c r="E26" s="582"/>
      <c r="F26" s="583"/>
      <c r="G26" s="583"/>
      <c r="H26" s="583"/>
      <c r="I26" s="583"/>
      <c r="J26" s="583"/>
      <c r="K26" s="583"/>
      <c r="L26" s="583"/>
      <c r="M26" s="584"/>
      <c r="N26" s="18"/>
    </row>
    <row r="27" spans="1:14">
      <c r="A27" s="17"/>
      <c r="B27" s="573" t="s">
        <v>97</v>
      </c>
      <c r="C27" s="574"/>
      <c r="D27" s="575"/>
      <c r="E27" s="579"/>
      <c r="F27" s="580"/>
      <c r="G27" s="580"/>
      <c r="H27" s="580"/>
      <c r="I27" s="580"/>
      <c r="J27" s="580"/>
      <c r="K27" s="580"/>
      <c r="L27" s="580"/>
      <c r="M27" s="581"/>
      <c r="N27" s="18"/>
    </row>
    <row r="28" spans="1:14">
      <c r="A28" s="17"/>
      <c r="B28" s="576"/>
      <c r="C28" s="577"/>
      <c r="D28" s="578"/>
      <c r="E28" s="582"/>
      <c r="F28" s="583"/>
      <c r="G28" s="583"/>
      <c r="H28" s="583"/>
      <c r="I28" s="583"/>
      <c r="J28" s="583"/>
      <c r="K28" s="583"/>
      <c r="L28" s="583"/>
      <c r="M28" s="584"/>
      <c r="N28" s="18"/>
    </row>
    <row r="29" spans="1:14" ht="23.4" customHeight="1">
      <c r="A29" s="17"/>
      <c r="B29" s="545" t="s">
        <v>93</v>
      </c>
      <c r="C29" s="559"/>
      <c r="D29" s="560"/>
      <c r="E29" s="561"/>
      <c r="F29" s="562"/>
      <c r="G29" s="562"/>
      <c r="H29" s="562"/>
      <c r="I29" s="562"/>
      <c r="J29" s="562"/>
      <c r="K29" s="562"/>
      <c r="L29" s="562"/>
      <c r="M29" s="563"/>
      <c r="N29" s="18"/>
    </row>
    <row r="30" spans="1:14" ht="22.35" customHeight="1">
      <c r="A30" s="17"/>
      <c r="B30" s="545" t="s">
        <v>94</v>
      </c>
      <c r="C30" s="559"/>
      <c r="D30" s="560"/>
      <c r="E30" s="561"/>
      <c r="F30" s="562"/>
      <c r="G30" s="562"/>
      <c r="H30" s="562"/>
      <c r="I30" s="562"/>
      <c r="J30" s="562"/>
      <c r="K30" s="562"/>
      <c r="L30" s="562"/>
      <c r="M30" s="563"/>
      <c r="N30" s="18"/>
    </row>
    <row r="31" spans="1:14">
      <c r="A31" s="17"/>
      <c r="B31" s="1"/>
      <c r="C31" s="1"/>
      <c r="D31" s="1"/>
      <c r="E31" s="1"/>
      <c r="F31" s="1"/>
      <c r="G31" s="1"/>
      <c r="H31" s="1"/>
      <c r="I31" s="1"/>
      <c r="J31" s="1"/>
      <c r="K31" s="1"/>
      <c r="L31" s="1"/>
      <c r="M31" s="1"/>
      <c r="N31" s="18"/>
    </row>
    <row r="32" spans="1:14">
      <c r="A32" s="17"/>
      <c r="B32" s="545" t="s">
        <v>41</v>
      </c>
      <c r="C32" s="559"/>
      <c r="D32" s="559"/>
      <c r="E32" s="559"/>
      <c r="F32" s="559"/>
      <c r="G32" s="559"/>
      <c r="H32" s="559"/>
      <c r="I32" s="559"/>
      <c r="J32" s="559"/>
      <c r="K32" s="559"/>
      <c r="L32" s="559"/>
      <c r="M32" s="560"/>
      <c r="N32" s="18"/>
    </row>
    <row r="33" spans="1:14">
      <c r="A33" s="17"/>
      <c r="B33" s="564"/>
      <c r="C33" s="565"/>
      <c r="D33" s="565"/>
      <c r="E33" s="565"/>
      <c r="F33" s="565"/>
      <c r="G33" s="565"/>
      <c r="H33" s="565"/>
      <c r="I33" s="565"/>
      <c r="J33" s="565"/>
      <c r="K33" s="565"/>
      <c r="L33" s="565"/>
      <c r="M33" s="566"/>
      <c r="N33" s="18"/>
    </row>
    <row r="34" spans="1:14">
      <c r="A34" s="17"/>
      <c r="B34" s="567"/>
      <c r="C34" s="568"/>
      <c r="D34" s="568"/>
      <c r="E34" s="568"/>
      <c r="F34" s="568"/>
      <c r="G34" s="568"/>
      <c r="H34" s="568"/>
      <c r="I34" s="568"/>
      <c r="J34" s="568"/>
      <c r="K34" s="568"/>
      <c r="L34" s="568"/>
      <c r="M34" s="569"/>
      <c r="N34" s="18"/>
    </row>
    <row r="35" spans="1:14">
      <c r="A35" s="17"/>
      <c r="B35" s="570"/>
      <c r="C35" s="571"/>
      <c r="D35" s="571"/>
      <c r="E35" s="571"/>
      <c r="F35" s="571"/>
      <c r="G35" s="571"/>
      <c r="H35" s="571"/>
      <c r="I35" s="571"/>
      <c r="J35" s="571"/>
      <c r="K35" s="571"/>
      <c r="L35" s="571"/>
      <c r="M35" s="572"/>
      <c r="N35" s="18"/>
    </row>
    <row r="36" spans="1:14">
      <c r="A36" s="17"/>
      <c r="B36" s="3" t="s">
        <v>95</v>
      </c>
      <c r="C36" s="3"/>
      <c r="D36" s="3"/>
      <c r="E36" s="3"/>
      <c r="F36" s="3"/>
      <c r="G36" s="3"/>
      <c r="H36" s="3"/>
      <c r="I36" s="3"/>
      <c r="J36" s="3"/>
      <c r="K36" s="3"/>
      <c r="L36" s="3"/>
      <c r="M36" s="3"/>
      <c r="N36" s="18"/>
    </row>
    <row r="37" spans="1:14">
      <c r="A37" s="17"/>
      <c r="N37" s="18"/>
    </row>
    <row r="38" spans="1:14">
      <c r="A38" s="19"/>
      <c r="B38" s="20"/>
      <c r="C38" s="20"/>
      <c r="D38" s="20"/>
      <c r="E38" s="20"/>
      <c r="F38" s="20"/>
      <c r="G38" s="20"/>
      <c r="H38" s="20"/>
      <c r="I38" s="20"/>
      <c r="J38" s="20"/>
      <c r="K38" s="20"/>
      <c r="L38" s="20"/>
      <c r="M38" s="20"/>
      <c r="N38" s="21"/>
    </row>
  </sheetData>
  <mergeCells count="64">
    <mergeCell ref="B30:D30"/>
    <mergeCell ref="E30:M30"/>
    <mergeCell ref="B32:M32"/>
    <mergeCell ref="B33:M35"/>
    <mergeCell ref="B25:D26"/>
    <mergeCell ref="E25:M26"/>
    <mergeCell ref="B27:D28"/>
    <mergeCell ref="E27:M28"/>
    <mergeCell ref="B29:D29"/>
    <mergeCell ref="E29:M29"/>
    <mergeCell ref="B22:D22"/>
    <mergeCell ref="E22:G22"/>
    <mergeCell ref="H22:J22"/>
    <mergeCell ref="K22:M22"/>
    <mergeCell ref="B23:D23"/>
    <mergeCell ref="E23:G23"/>
    <mergeCell ref="H23:J23"/>
    <mergeCell ref="K23:M23"/>
    <mergeCell ref="B20:D20"/>
    <mergeCell ref="E20:F20"/>
    <mergeCell ref="H20:I20"/>
    <mergeCell ref="K20:L20"/>
    <mergeCell ref="B21:D21"/>
    <mergeCell ref="E21:G21"/>
    <mergeCell ref="H21:J21"/>
    <mergeCell ref="K21:M21"/>
    <mergeCell ref="B17:D17"/>
    <mergeCell ref="E17:G17"/>
    <mergeCell ref="H17:J17"/>
    <mergeCell ref="K17:M17"/>
    <mergeCell ref="E19:G19"/>
    <mergeCell ref="H19:J19"/>
    <mergeCell ref="K19:M19"/>
    <mergeCell ref="B15:D15"/>
    <mergeCell ref="E15:G15"/>
    <mergeCell ref="H15:J15"/>
    <mergeCell ref="K15:M15"/>
    <mergeCell ref="B16:D16"/>
    <mergeCell ref="E16:G16"/>
    <mergeCell ref="H16:J16"/>
    <mergeCell ref="K16:M16"/>
    <mergeCell ref="E13:G13"/>
    <mergeCell ref="H13:J13"/>
    <mergeCell ref="K13:M13"/>
    <mergeCell ref="B14:D14"/>
    <mergeCell ref="E14:F14"/>
    <mergeCell ref="H14:I14"/>
    <mergeCell ref="K14:L14"/>
    <mergeCell ref="B3:G3"/>
    <mergeCell ref="B4:B11"/>
    <mergeCell ref="C4:G4"/>
    <mergeCell ref="C5:C7"/>
    <mergeCell ref="D5:E5"/>
    <mergeCell ref="F5:G5"/>
    <mergeCell ref="D6:E6"/>
    <mergeCell ref="F6:G6"/>
    <mergeCell ref="D7:G7"/>
    <mergeCell ref="C8:G8"/>
    <mergeCell ref="C9:C11"/>
    <mergeCell ref="D9:E9"/>
    <mergeCell ref="F9:G9"/>
    <mergeCell ref="D10:E10"/>
    <mergeCell ref="F10:G10"/>
    <mergeCell ref="D11:G11"/>
  </mergeCells>
  <phoneticPr fontId="1"/>
  <dataValidations count="1">
    <dataValidation type="list" allowBlank="1" showInputMessage="1" showErrorMessage="1" sqref="E16:M16 E22:M22" xr:uid="{00000000-0002-0000-0800-000000000000}">
      <formula1>$Q$8:$Q$16</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Group Box 48">
              <controlPr defaultSize="0" print="0" autoFill="0" autoPict="0">
                <anchor moveWithCells="1">
                  <from>
                    <xdr:col>1</xdr:col>
                    <xdr:colOff>144780</xdr:colOff>
                    <xdr:row>24</xdr:row>
                    <xdr:rowOff>0</xdr:rowOff>
                  </from>
                  <to>
                    <xdr:col>1</xdr:col>
                    <xdr:colOff>411480</xdr:colOff>
                    <xdr:row>27</xdr:row>
                    <xdr:rowOff>114300</xdr:rowOff>
                  </to>
                </anchor>
              </controlPr>
            </control>
          </mc:Choice>
        </mc:AlternateContent>
        <mc:AlternateContent xmlns:mc="http://schemas.openxmlformats.org/markup-compatibility/2006">
          <mc:Choice Requires="x14">
            <control shapeId="12290" r:id="rId5" name="Group Box 50">
              <controlPr defaultSize="0" autoFill="0" autoPict="0">
                <anchor moveWithCells="1">
                  <from>
                    <xdr:col>1</xdr:col>
                    <xdr:colOff>144780</xdr:colOff>
                    <xdr:row>31</xdr:row>
                    <xdr:rowOff>0</xdr:rowOff>
                  </from>
                  <to>
                    <xdr:col>1</xdr:col>
                    <xdr:colOff>342900</xdr:colOff>
                    <xdr:row>39</xdr:row>
                    <xdr:rowOff>76200</xdr:rowOff>
                  </to>
                </anchor>
              </controlPr>
            </control>
          </mc:Choice>
        </mc:AlternateContent>
        <mc:AlternateContent xmlns:mc="http://schemas.openxmlformats.org/markup-compatibility/2006">
          <mc:Choice Requires="x14">
            <control shapeId="12291" r:id="rId6" name="Group Box 51">
              <controlPr defaultSize="0" autoFill="0" autoPict="0">
                <anchor moveWithCells="1">
                  <from>
                    <xdr:col>1</xdr:col>
                    <xdr:colOff>144780</xdr:colOff>
                    <xdr:row>31</xdr:row>
                    <xdr:rowOff>0</xdr:rowOff>
                  </from>
                  <to>
                    <xdr:col>1</xdr:col>
                    <xdr:colOff>342900</xdr:colOff>
                    <xdr:row>36</xdr:row>
                    <xdr:rowOff>121920</xdr:rowOff>
                  </to>
                </anchor>
              </controlPr>
            </control>
          </mc:Choice>
        </mc:AlternateContent>
        <mc:AlternateContent xmlns:mc="http://schemas.openxmlformats.org/markup-compatibility/2006">
          <mc:Choice Requires="x14">
            <control shapeId="12292" r:id="rId7" name="Group Box 4">
              <controlPr defaultSize="0" print="0" autoFill="0" autoPict="0">
                <anchor moveWithCells="1">
                  <from>
                    <xdr:col>1</xdr:col>
                    <xdr:colOff>144780</xdr:colOff>
                    <xdr:row>26</xdr:row>
                    <xdr:rowOff>0</xdr:rowOff>
                  </from>
                  <to>
                    <xdr:col>1</xdr:col>
                    <xdr:colOff>411480</xdr:colOff>
                    <xdr:row>28</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67"/>
  <sheetViews>
    <sheetView view="pageBreakPreview" zoomScale="85" zoomScaleNormal="100" zoomScaleSheetLayoutView="85" workbookViewId="0">
      <selection activeCell="B10" sqref="B10:F10"/>
    </sheetView>
  </sheetViews>
  <sheetFormatPr defaultColWidth="9" defaultRowHeight="15"/>
  <cols>
    <col min="1" max="1" width="1.88671875" style="76" customWidth="1"/>
    <col min="2" max="2" width="2.44140625" style="76" customWidth="1"/>
    <col min="3" max="3" width="2.6640625" style="76" customWidth="1"/>
    <col min="4" max="4" width="8.44140625" style="76" customWidth="1"/>
    <col min="5" max="5" width="4.88671875" style="76" customWidth="1"/>
    <col min="6" max="6" width="7.6640625" style="76" customWidth="1"/>
    <col min="7" max="7" width="2.6640625" style="76" customWidth="1"/>
    <col min="8" max="8" width="7.88671875" style="76" customWidth="1"/>
    <col min="9" max="9" width="2.6640625" style="76" customWidth="1"/>
    <col min="10" max="10" width="7.88671875" style="76" customWidth="1"/>
    <col min="11" max="11" width="2.44140625" style="76" customWidth="1"/>
    <col min="12" max="12" width="7.88671875" style="76" customWidth="1"/>
    <col min="13" max="13" width="2.6640625" style="76" customWidth="1"/>
    <col min="14" max="14" width="9" style="76" customWidth="1"/>
    <col min="15" max="15" width="2.6640625" style="76" customWidth="1"/>
    <col min="16" max="16" width="7.88671875" style="76" customWidth="1"/>
    <col min="17" max="17" width="2.6640625" style="76" customWidth="1"/>
    <col min="18" max="18" width="7.88671875" style="76" customWidth="1"/>
    <col min="19" max="19" width="2.6640625" style="76" customWidth="1"/>
    <col min="20" max="20" width="1.109375" style="76" customWidth="1"/>
    <col min="21" max="16384" width="9" style="76"/>
  </cols>
  <sheetData>
    <row r="1" spans="1:20" ht="15" customHeight="1">
      <c r="A1" s="152" t="s">
        <v>33</v>
      </c>
      <c r="B1" s="119"/>
      <c r="R1" s="268" t="s">
        <v>121</v>
      </c>
      <c r="S1" s="268"/>
    </row>
    <row r="2" spans="1:20" ht="21" customHeight="1">
      <c r="A2" s="153"/>
      <c r="B2" s="304" t="s">
        <v>292</v>
      </c>
      <c r="C2" s="304"/>
      <c r="D2" s="304"/>
      <c r="E2" s="304"/>
      <c r="F2" s="304"/>
      <c r="G2" s="304"/>
      <c r="H2" s="304"/>
      <c r="I2" s="304"/>
      <c r="J2" s="304"/>
      <c r="K2" s="304"/>
      <c r="L2" s="304"/>
      <c r="M2" s="304"/>
      <c r="N2" s="304"/>
      <c r="O2" s="304"/>
      <c r="P2" s="304"/>
      <c r="Q2" s="304"/>
      <c r="R2" s="304"/>
      <c r="S2" s="304"/>
      <c r="T2" s="154"/>
    </row>
    <row r="3" spans="1:20" ht="13.35" customHeight="1">
      <c r="A3" s="155"/>
      <c r="B3" s="156"/>
      <c r="C3" s="156"/>
      <c r="D3" s="156"/>
      <c r="E3" s="156"/>
      <c r="F3" s="156"/>
      <c r="G3" s="156"/>
      <c r="H3" s="156"/>
      <c r="I3" s="156"/>
      <c r="J3" s="156"/>
      <c r="K3" s="156"/>
      <c r="L3" s="156"/>
      <c r="M3" s="156"/>
      <c r="N3" s="156"/>
      <c r="O3" s="156"/>
      <c r="P3" s="156"/>
      <c r="Q3" s="156"/>
      <c r="R3" s="156"/>
      <c r="S3" s="156"/>
      <c r="T3" s="157"/>
    </row>
    <row r="4" spans="1:20" ht="15.6" customHeight="1">
      <c r="A4" s="155"/>
      <c r="B4" s="305" t="s">
        <v>152</v>
      </c>
      <c r="C4" s="305"/>
      <c r="D4" s="305"/>
      <c r="E4" s="305"/>
      <c r="F4" s="305"/>
      <c r="G4" s="305"/>
      <c r="H4" s="305"/>
      <c r="N4" s="306"/>
      <c r="O4" s="306"/>
      <c r="P4" s="306"/>
      <c r="Q4" s="307"/>
      <c r="R4" s="307"/>
      <c r="S4" s="307"/>
      <c r="T4" s="157"/>
    </row>
    <row r="5" spans="1:20" ht="27" customHeight="1">
      <c r="A5" s="155"/>
      <c r="B5" s="327" t="s">
        <v>153</v>
      </c>
      <c r="C5" s="328"/>
      <c r="D5" s="328"/>
      <c r="E5" s="328"/>
      <c r="F5" s="329"/>
      <c r="G5" s="312"/>
      <c r="H5" s="299"/>
      <c r="I5" s="299"/>
      <c r="J5" s="299"/>
      <c r="K5" s="299"/>
      <c r="L5" s="299"/>
      <c r="M5" s="299"/>
      <c r="N5" s="299"/>
      <c r="O5" s="299"/>
      <c r="P5" s="299"/>
      <c r="Q5" s="299"/>
      <c r="R5" s="299"/>
      <c r="S5" s="300"/>
      <c r="T5" s="157"/>
    </row>
    <row r="6" spans="1:20" ht="27" customHeight="1">
      <c r="A6" s="155"/>
      <c r="B6" s="327" t="s">
        <v>154</v>
      </c>
      <c r="C6" s="328"/>
      <c r="D6" s="328"/>
      <c r="E6" s="328"/>
      <c r="F6" s="329"/>
      <c r="G6" s="309" t="s">
        <v>159</v>
      </c>
      <c r="H6" s="310"/>
      <c r="I6" s="310"/>
      <c r="J6" s="310"/>
      <c r="K6" s="310"/>
      <c r="L6" s="310"/>
      <c r="M6" s="310"/>
      <c r="N6" s="310"/>
      <c r="O6" s="310"/>
      <c r="P6" s="310"/>
      <c r="Q6" s="310"/>
      <c r="R6" s="310"/>
      <c r="S6" s="311"/>
      <c r="T6" s="157"/>
    </row>
    <row r="7" spans="1:20" ht="8.1" customHeight="1">
      <c r="A7" s="155"/>
      <c r="B7" s="158"/>
      <c r="C7" s="158"/>
      <c r="D7" s="158"/>
      <c r="E7" s="158"/>
      <c r="F7" s="159"/>
      <c r="T7" s="157"/>
    </row>
    <row r="8" spans="1:20" ht="13.5" customHeight="1">
      <c r="A8" s="155"/>
      <c r="B8" s="305" t="s">
        <v>155</v>
      </c>
      <c r="C8" s="305"/>
      <c r="D8" s="305"/>
      <c r="E8" s="305"/>
      <c r="F8" s="305"/>
      <c r="G8" s="305"/>
      <c r="H8" s="305"/>
      <c r="I8" s="305"/>
      <c r="J8" s="305"/>
      <c r="K8" s="305"/>
      <c r="L8" s="305"/>
      <c r="T8" s="157"/>
    </row>
    <row r="9" spans="1:20" ht="21.6" customHeight="1">
      <c r="A9" s="155"/>
      <c r="B9" s="308" t="s">
        <v>156</v>
      </c>
      <c r="C9" s="308"/>
      <c r="D9" s="308"/>
      <c r="E9" s="308"/>
      <c r="F9" s="308"/>
      <c r="G9" s="309"/>
      <c r="H9" s="310"/>
      <c r="I9" s="310"/>
      <c r="J9" s="310"/>
      <c r="K9" s="310"/>
      <c r="L9" s="310"/>
      <c r="M9" s="310"/>
      <c r="N9" s="310"/>
      <c r="O9" s="310"/>
      <c r="P9" s="310"/>
      <c r="Q9" s="310"/>
      <c r="R9" s="310"/>
      <c r="S9" s="311"/>
      <c r="T9" s="157"/>
    </row>
    <row r="10" spans="1:20" ht="21.6" customHeight="1">
      <c r="A10" s="155"/>
      <c r="B10" s="327" t="s">
        <v>157</v>
      </c>
      <c r="C10" s="328"/>
      <c r="D10" s="328"/>
      <c r="E10" s="328"/>
      <c r="F10" s="329"/>
      <c r="G10" s="309"/>
      <c r="H10" s="310"/>
      <c r="I10" s="310"/>
      <c r="J10" s="310"/>
      <c r="K10" s="310"/>
      <c r="L10" s="310"/>
      <c r="M10" s="310"/>
      <c r="N10" s="310"/>
      <c r="O10" s="310"/>
      <c r="P10" s="310"/>
      <c r="Q10" s="310"/>
      <c r="R10" s="310"/>
      <c r="S10" s="311"/>
      <c r="T10" s="157"/>
    </row>
    <row r="11" spans="1:20" ht="28.65" customHeight="1">
      <c r="A11" s="155"/>
      <c r="B11" s="308" t="s">
        <v>158</v>
      </c>
      <c r="C11" s="308"/>
      <c r="D11" s="308"/>
      <c r="E11" s="308"/>
      <c r="F11" s="308"/>
      <c r="G11" s="325" t="s">
        <v>160</v>
      </c>
      <c r="H11" s="326"/>
      <c r="I11" s="310"/>
      <c r="J11" s="310"/>
      <c r="K11" s="310"/>
      <c r="L11" s="310"/>
      <c r="M11" s="310"/>
      <c r="N11" s="160" t="s">
        <v>161</v>
      </c>
      <c r="O11" s="310"/>
      <c r="P11" s="310"/>
      <c r="Q11" s="310"/>
      <c r="R11" s="310"/>
      <c r="S11" s="311"/>
      <c r="T11" s="157"/>
    </row>
    <row r="12" spans="1:20" ht="8.1" customHeight="1">
      <c r="A12" s="155"/>
      <c r="B12" s="158"/>
      <c r="C12" s="158"/>
      <c r="D12" s="158"/>
      <c r="E12" s="158"/>
      <c r="F12" s="159"/>
      <c r="T12" s="157"/>
    </row>
    <row r="13" spans="1:20" ht="15" customHeight="1">
      <c r="A13" s="155"/>
      <c r="B13" s="324" t="s">
        <v>162</v>
      </c>
      <c r="C13" s="324"/>
      <c r="D13" s="324"/>
      <c r="E13" s="324"/>
      <c r="F13" s="324"/>
      <c r="T13" s="157"/>
    </row>
    <row r="14" spans="1:20" ht="15" customHeight="1">
      <c r="A14" s="155"/>
      <c r="B14" s="313" t="s">
        <v>0</v>
      </c>
      <c r="C14" s="314"/>
      <c r="D14" s="314"/>
      <c r="E14" s="314"/>
      <c r="F14" s="315"/>
      <c r="G14" s="319" t="s">
        <v>1</v>
      </c>
      <c r="H14" s="320"/>
      <c r="I14" s="320"/>
      <c r="J14" s="320"/>
      <c r="K14" s="320"/>
      <c r="L14" s="320"/>
      <c r="M14" s="321"/>
      <c r="N14" s="319" t="s">
        <v>2</v>
      </c>
      <c r="O14" s="320"/>
      <c r="P14" s="320"/>
      <c r="Q14" s="320"/>
      <c r="R14" s="320"/>
      <c r="S14" s="321"/>
      <c r="T14" s="157"/>
    </row>
    <row r="15" spans="1:20" ht="17.100000000000001" customHeight="1">
      <c r="A15" s="155"/>
      <c r="B15" s="316"/>
      <c r="C15" s="317"/>
      <c r="D15" s="317"/>
      <c r="E15" s="317"/>
      <c r="F15" s="318"/>
      <c r="G15" s="322"/>
      <c r="H15" s="323"/>
      <c r="I15" s="323"/>
      <c r="J15" s="323"/>
      <c r="K15" s="162" t="s">
        <v>3</v>
      </c>
      <c r="L15" s="161"/>
      <c r="M15" s="163" t="s">
        <v>4</v>
      </c>
      <c r="N15" s="322"/>
      <c r="O15" s="323"/>
      <c r="P15" s="323"/>
      <c r="Q15" s="162" t="s">
        <v>3</v>
      </c>
      <c r="R15" s="164"/>
      <c r="S15" s="163" t="s">
        <v>4</v>
      </c>
      <c r="T15" s="157"/>
    </row>
    <row r="16" spans="1:20" ht="17.100000000000001" customHeight="1">
      <c r="A16" s="155"/>
      <c r="B16" s="278" t="s">
        <v>25</v>
      </c>
      <c r="C16" s="278"/>
      <c r="D16" s="278"/>
      <c r="E16" s="278"/>
      <c r="F16" s="278"/>
      <c r="G16" s="276"/>
      <c r="H16" s="277"/>
      <c r="I16" s="277"/>
      <c r="J16" s="277"/>
      <c r="K16" s="277"/>
      <c r="L16" s="277"/>
      <c r="M16" s="277"/>
      <c r="N16" s="277"/>
      <c r="O16" s="277"/>
      <c r="P16" s="277"/>
      <c r="Q16" s="277"/>
      <c r="R16" s="277"/>
      <c r="S16" s="166" t="s">
        <v>5</v>
      </c>
      <c r="T16" s="157"/>
    </row>
    <row r="17" spans="1:20" ht="17.100000000000001" customHeight="1">
      <c r="A17" s="155"/>
      <c r="B17" s="278" t="s">
        <v>6</v>
      </c>
      <c r="C17" s="278"/>
      <c r="D17" s="278"/>
      <c r="E17" s="278"/>
      <c r="F17" s="278"/>
      <c r="G17" s="279"/>
      <c r="H17" s="280"/>
      <c r="I17" s="280"/>
      <c r="J17" s="280"/>
      <c r="K17" s="280"/>
      <c r="L17" s="280"/>
      <c r="M17" s="280"/>
      <c r="N17" s="280"/>
      <c r="O17" s="280"/>
      <c r="P17" s="280"/>
      <c r="Q17" s="280"/>
      <c r="R17" s="280"/>
      <c r="S17" s="166" t="s">
        <v>7</v>
      </c>
      <c r="T17" s="157"/>
    </row>
    <row r="18" spans="1:20" ht="17.100000000000001" customHeight="1">
      <c r="A18" s="155"/>
      <c r="B18" s="278" t="s">
        <v>8</v>
      </c>
      <c r="C18" s="278"/>
      <c r="D18" s="278"/>
      <c r="E18" s="278"/>
      <c r="F18" s="278"/>
      <c r="G18" s="276"/>
      <c r="H18" s="277"/>
      <c r="I18" s="277"/>
      <c r="J18" s="277"/>
      <c r="K18" s="277"/>
      <c r="L18" s="277"/>
      <c r="M18" s="277"/>
      <c r="N18" s="277"/>
      <c r="O18" s="277"/>
      <c r="P18" s="277"/>
      <c r="Q18" s="277"/>
      <c r="R18" s="277"/>
      <c r="S18" s="166" t="s">
        <v>9</v>
      </c>
      <c r="T18" s="157"/>
    </row>
    <row r="19" spans="1:20" ht="17.100000000000001" customHeight="1">
      <c r="A19" s="155"/>
      <c r="B19" s="295" t="s">
        <v>10</v>
      </c>
      <c r="C19" s="295"/>
      <c r="D19" s="295"/>
      <c r="E19" s="295"/>
      <c r="F19" s="295"/>
      <c r="G19" s="296">
        <f>SUM(Q34,Q45,Q56)</f>
        <v>0</v>
      </c>
      <c r="H19" s="297"/>
      <c r="I19" s="297"/>
      <c r="J19" s="297"/>
      <c r="K19" s="297"/>
      <c r="L19" s="297"/>
      <c r="M19" s="297"/>
      <c r="N19" s="297"/>
      <c r="O19" s="297"/>
      <c r="P19" s="297"/>
      <c r="Q19" s="297"/>
      <c r="R19" s="297"/>
      <c r="S19" s="166" t="s">
        <v>5</v>
      </c>
      <c r="T19" s="157"/>
    </row>
    <row r="20" spans="1:20" ht="17.100000000000001" customHeight="1">
      <c r="A20" s="155"/>
      <c r="B20" s="278" t="s">
        <v>11</v>
      </c>
      <c r="C20" s="278"/>
      <c r="D20" s="278"/>
      <c r="E20" s="278"/>
      <c r="F20" s="278"/>
      <c r="G20" s="298"/>
      <c r="H20" s="299"/>
      <c r="I20" s="299"/>
      <c r="J20" s="299"/>
      <c r="K20" s="299"/>
      <c r="L20" s="299"/>
      <c r="M20" s="299"/>
      <c r="N20" s="299"/>
      <c r="O20" s="299"/>
      <c r="P20" s="299"/>
      <c r="Q20" s="299"/>
      <c r="R20" s="299"/>
      <c r="S20" s="300"/>
      <c r="T20" s="157"/>
    </row>
    <row r="21" spans="1:20" ht="8.1" customHeight="1">
      <c r="A21" s="155"/>
      <c r="B21" s="158"/>
      <c r="C21" s="158"/>
      <c r="D21" s="158"/>
      <c r="E21" s="158"/>
      <c r="F21" s="159"/>
      <c r="T21" s="157"/>
    </row>
    <row r="22" spans="1:20" ht="15" customHeight="1">
      <c r="A22" s="155"/>
      <c r="B22" s="152" t="s">
        <v>163</v>
      </c>
      <c r="T22" s="157"/>
    </row>
    <row r="23" spans="1:20" ht="15" customHeight="1">
      <c r="A23" s="155"/>
      <c r="B23" s="165"/>
      <c r="C23" s="301" t="s">
        <v>26</v>
      </c>
      <c r="D23" s="302"/>
      <c r="E23" s="302"/>
      <c r="F23" s="302"/>
      <c r="G23" s="302"/>
      <c r="H23" s="302"/>
      <c r="I23" s="302"/>
      <c r="J23" s="303"/>
      <c r="K23" s="301" t="s">
        <v>34</v>
      </c>
      <c r="L23" s="302"/>
      <c r="M23" s="302"/>
      <c r="N23" s="302"/>
      <c r="O23" s="303"/>
      <c r="P23" s="167" t="s">
        <v>27</v>
      </c>
      <c r="Q23" s="301" t="s">
        <v>28</v>
      </c>
      <c r="R23" s="302"/>
      <c r="S23" s="303"/>
      <c r="T23" s="168"/>
    </row>
    <row r="24" spans="1:20" ht="11.25" customHeight="1">
      <c r="A24" s="155"/>
      <c r="B24" s="269">
        <v>1</v>
      </c>
      <c r="C24" s="281"/>
      <c r="D24" s="282"/>
      <c r="E24" s="282"/>
      <c r="F24" s="282"/>
      <c r="G24" s="282"/>
      <c r="H24" s="282"/>
      <c r="I24" s="282"/>
      <c r="J24" s="283"/>
      <c r="K24" s="287" t="s">
        <v>29</v>
      </c>
      <c r="L24" s="288"/>
      <c r="M24" s="289"/>
      <c r="N24" s="170"/>
      <c r="O24" s="171" t="s">
        <v>30</v>
      </c>
      <c r="P24" s="169" t="s">
        <v>12</v>
      </c>
      <c r="Q24" s="290"/>
      <c r="R24" s="291"/>
      <c r="S24" s="171" t="s">
        <v>5</v>
      </c>
      <c r="T24" s="168"/>
    </row>
    <row r="25" spans="1:20" ht="11.25" customHeight="1">
      <c r="A25" s="155"/>
      <c r="B25" s="270"/>
      <c r="C25" s="281"/>
      <c r="D25" s="282"/>
      <c r="E25" s="282"/>
      <c r="F25" s="282"/>
      <c r="G25" s="282"/>
      <c r="H25" s="282"/>
      <c r="I25" s="282"/>
      <c r="J25" s="283"/>
      <c r="K25" s="292" t="s">
        <v>21</v>
      </c>
      <c r="L25" s="293"/>
      <c r="M25" s="294"/>
      <c r="N25" s="173"/>
      <c r="O25" s="174" t="s">
        <v>22</v>
      </c>
      <c r="P25" s="172" t="s">
        <v>13</v>
      </c>
      <c r="Q25" s="272"/>
      <c r="R25" s="273"/>
      <c r="S25" s="174" t="s">
        <v>5</v>
      </c>
      <c r="T25" s="168"/>
    </row>
    <row r="26" spans="1:20" ht="11.85" customHeight="1">
      <c r="A26" s="155"/>
      <c r="B26" s="270"/>
      <c r="C26" s="281"/>
      <c r="D26" s="282"/>
      <c r="E26" s="282"/>
      <c r="F26" s="282"/>
      <c r="G26" s="282"/>
      <c r="H26" s="282"/>
      <c r="I26" s="282"/>
      <c r="J26" s="283"/>
      <c r="K26" s="292" t="s">
        <v>23</v>
      </c>
      <c r="L26" s="293"/>
      <c r="M26" s="294"/>
      <c r="N26" s="173"/>
      <c r="O26" s="174" t="s">
        <v>22</v>
      </c>
      <c r="P26" s="172" t="s">
        <v>14</v>
      </c>
      <c r="Q26" s="272"/>
      <c r="R26" s="273"/>
      <c r="S26" s="174" t="s">
        <v>5</v>
      </c>
      <c r="T26" s="168"/>
    </row>
    <row r="27" spans="1:20" ht="11.85" customHeight="1">
      <c r="A27" s="155"/>
      <c r="B27" s="270"/>
      <c r="C27" s="281"/>
      <c r="D27" s="282"/>
      <c r="E27" s="282"/>
      <c r="F27" s="282"/>
      <c r="G27" s="282"/>
      <c r="H27" s="282"/>
      <c r="I27" s="282"/>
      <c r="J27" s="283"/>
      <c r="K27" s="292" t="s">
        <v>31</v>
      </c>
      <c r="L27" s="293"/>
      <c r="M27" s="294"/>
      <c r="N27" s="175"/>
      <c r="O27" s="176"/>
      <c r="P27" s="172" t="s">
        <v>15</v>
      </c>
      <c r="Q27" s="272"/>
      <c r="R27" s="273"/>
      <c r="S27" s="174" t="s">
        <v>5</v>
      </c>
      <c r="T27" s="168"/>
    </row>
    <row r="28" spans="1:20" ht="11.85" customHeight="1">
      <c r="A28" s="155"/>
      <c r="B28" s="270"/>
      <c r="C28" s="281"/>
      <c r="D28" s="282"/>
      <c r="E28" s="282"/>
      <c r="F28" s="282"/>
      <c r="G28" s="282"/>
      <c r="H28" s="282"/>
      <c r="I28" s="282"/>
      <c r="J28" s="283"/>
      <c r="K28" s="177"/>
      <c r="L28" s="178"/>
      <c r="M28" s="179"/>
      <c r="N28" s="180"/>
      <c r="O28" s="176"/>
      <c r="P28" s="172" t="s">
        <v>16</v>
      </c>
      <c r="Q28" s="272"/>
      <c r="R28" s="273"/>
      <c r="S28" s="174" t="s">
        <v>5</v>
      </c>
      <c r="T28" s="168"/>
    </row>
    <row r="29" spans="1:20" ht="11.85" customHeight="1">
      <c r="A29" s="155"/>
      <c r="B29" s="270"/>
      <c r="C29" s="281"/>
      <c r="D29" s="282"/>
      <c r="E29" s="282"/>
      <c r="F29" s="282"/>
      <c r="G29" s="282"/>
      <c r="H29" s="282"/>
      <c r="I29" s="282"/>
      <c r="J29" s="283"/>
      <c r="K29" s="177"/>
      <c r="L29" s="178"/>
      <c r="M29" s="179"/>
      <c r="N29" s="180"/>
      <c r="O29" s="176"/>
      <c r="P29" s="181" t="s">
        <v>17</v>
      </c>
      <c r="Q29" s="272"/>
      <c r="R29" s="273"/>
      <c r="S29" s="174" t="s">
        <v>5</v>
      </c>
      <c r="T29" s="168"/>
    </row>
    <row r="30" spans="1:20" ht="11.85" customHeight="1">
      <c r="A30" s="155"/>
      <c r="B30" s="270"/>
      <c r="C30" s="281"/>
      <c r="D30" s="282"/>
      <c r="E30" s="282"/>
      <c r="F30" s="282"/>
      <c r="G30" s="282"/>
      <c r="H30" s="282"/>
      <c r="I30" s="282"/>
      <c r="J30" s="283"/>
      <c r="K30" s="177"/>
      <c r="L30" s="178"/>
      <c r="M30" s="179"/>
      <c r="N30" s="180"/>
      <c r="O30" s="176"/>
      <c r="P30" s="181" t="s">
        <v>18</v>
      </c>
      <c r="Q30" s="272"/>
      <c r="R30" s="273"/>
      <c r="S30" s="174" t="s">
        <v>5</v>
      </c>
      <c r="T30" s="168"/>
    </row>
    <row r="31" spans="1:20" ht="11.85" customHeight="1">
      <c r="A31" s="155"/>
      <c r="B31" s="270"/>
      <c r="C31" s="281"/>
      <c r="D31" s="282"/>
      <c r="E31" s="282"/>
      <c r="F31" s="282"/>
      <c r="G31" s="282"/>
      <c r="H31" s="282"/>
      <c r="I31" s="282"/>
      <c r="J31" s="283"/>
      <c r="K31" s="177"/>
      <c r="L31" s="178"/>
      <c r="M31" s="179"/>
      <c r="N31" s="180"/>
      <c r="O31" s="176"/>
      <c r="P31" s="181" t="s">
        <v>195</v>
      </c>
      <c r="Q31" s="272"/>
      <c r="R31" s="273"/>
      <c r="S31" s="174" t="s">
        <v>5</v>
      </c>
      <c r="T31" s="168"/>
    </row>
    <row r="32" spans="1:20" ht="11.85" customHeight="1">
      <c r="A32" s="155"/>
      <c r="B32" s="270"/>
      <c r="C32" s="281"/>
      <c r="D32" s="282"/>
      <c r="E32" s="282"/>
      <c r="F32" s="282"/>
      <c r="G32" s="282"/>
      <c r="H32" s="282"/>
      <c r="I32" s="282"/>
      <c r="J32" s="283"/>
      <c r="K32" s="177"/>
      <c r="L32" s="178"/>
      <c r="M32" s="179"/>
      <c r="N32" s="180"/>
      <c r="O32" s="176"/>
      <c r="P32" s="181" t="s">
        <v>19</v>
      </c>
      <c r="Q32" s="272"/>
      <c r="R32" s="273"/>
      <c r="S32" s="174" t="s">
        <v>5</v>
      </c>
      <c r="T32" s="168"/>
    </row>
    <row r="33" spans="1:20" ht="11.85" customHeight="1">
      <c r="A33" s="155"/>
      <c r="B33" s="270"/>
      <c r="C33" s="281"/>
      <c r="D33" s="282"/>
      <c r="E33" s="282"/>
      <c r="F33" s="282"/>
      <c r="G33" s="282"/>
      <c r="H33" s="282"/>
      <c r="I33" s="282"/>
      <c r="J33" s="283"/>
      <c r="K33" s="177"/>
      <c r="L33" s="178"/>
      <c r="M33" s="179"/>
      <c r="N33" s="180"/>
      <c r="O33" s="176"/>
      <c r="P33" s="181" t="s">
        <v>20</v>
      </c>
      <c r="Q33" s="272"/>
      <c r="R33" s="273"/>
      <c r="S33" s="174" t="s">
        <v>5</v>
      </c>
      <c r="T33" s="168"/>
    </row>
    <row r="34" spans="1:20" ht="11.85" customHeight="1">
      <c r="A34" s="155"/>
      <c r="B34" s="271"/>
      <c r="C34" s="284"/>
      <c r="D34" s="285"/>
      <c r="E34" s="285"/>
      <c r="F34" s="285"/>
      <c r="G34" s="285"/>
      <c r="H34" s="285"/>
      <c r="I34" s="285"/>
      <c r="J34" s="286"/>
      <c r="K34" s="182"/>
      <c r="L34" s="183"/>
      <c r="M34" s="184"/>
      <c r="N34" s="185"/>
      <c r="O34" s="186"/>
      <c r="P34" s="187" t="s">
        <v>32</v>
      </c>
      <c r="Q34" s="274">
        <f>SUM(Q24:R33)</f>
        <v>0</v>
      </c>
      <c r="R34" s="275"/>
      <c r="S34" s="188" t="s">
        <v>5</v>
      </c>
      <c r="T34" s="168"/>
    </row>
    <row r="35" spans="1:20" ht="11.25" customHeight="1">
      <c r="A35" s="155"/>
      <c r="B35" s="269" t="s">
        <v>24</v>
      </c>
      <c r="C35" s="281"/>
      <c r="D35" s="282"/>
      <c r="E35" s="282"/>
      <c r="F35" s="282"/>
      <c r="G35" s="282"/>
      <c r="H35" s="282"/>
      <c r="I35" s="282"/>
      <c r="J35" s="283"/>
      <c r="K35" s="287" t="s">
        <v>29</v>
      </c>
      <c r="L35" s="288"/>
      <c r="M35" s="289"/>
      <c r="N35" s="170"/>
      <c r="O35" s="171" t="s">
        <v>30</v>
      </c>
      <c r="P35" s="169" t="s">
        <v>12</v>
      </c>
      <c r="Q35" s="290"/>
      <c r="R35" s="291"/>
      <c r="S35" s="171" t="s">
        <v>5</v>
      </c>
      <c r="T35" s="168"/>
    </row>
    <row r="36" spans="1:20" ht="11.25" customHeight="1">
      <c r="A36" s="155"/>
      <c r="B36" s="270"/>
      <c r="C36" s="281"/>
      <c r="D36" s="282"/>
      <c r="E36" s="282"/>
      <c r="F36" s="282"/>
      <c r="G36" s="282"/>
      <c r="H36" s="282"/>
      <c r="I36" s="282"/>
      <c r="J36" s="283"/>
      <c r="K36" s="292" t="s">
        <v>21</v>
      </c>
      <c r="L36" s="293"/>
      <c r="M36" s="294"/>
      <c r="N36" s="173"/>
      <c r="O36" s="174" t="s">
        <v>22</v>
      </c>
      <c r="P36" s="172" t="s">
        <v>13</v>
      </c>
      <c r="Q36" s="272"/>
      <c r="R36" s="273"/>
      <c r="S36" s="174" t="s">
        <v>5</v>
      </c>
      <c r="T36" s="168"/>
    </row>
    <row r="37" spans="1:20" ht="11.85" customHeight="1">
      <c r="A37" s="155"/>
      <c r="B37" s="270"/>
      <c r="C37" s="281"/>
      <c r="D37" s="282"/>
      <c r="E37" s="282"/>
      <c r="F37" s="282"/>
      <c r="G37" s="282"/>
      <c r="H37" s="282"/>
      <c r="I37" s="282"/>
      <c r="J37" s="283"/>
      <c r="K37" s="292" t="s">
        <v>23</v>
      </c>
      <c r="L37" s="293"/>
      <c r="M37" s="294"/>
      <c r="N37" s="173"/>
      <c r="O37" s="174" t="s">
        <v>22</v>
      </c>
      <c r="P37" s="172" t="s">
        <v>14</v>
      </c>
      <c r="Q37" s="272"/>
      <c r="R37" s="273"/>
      <c r="S37" s="174" t="s">
        <v>5</v>
      </c>
      <c r="T37" s="168"/>
    </row>
    <row r="38" spans="1:20" ht="11.85" customHeight="1">
      <c r="A38" s="155"/>
      <c r="B38" s="270"/>
      <c r="C38" s="281"/>
      <c r="D38" s="282"/>
      <c r="E38" s="282"/>
      <c r="F38" s="282"/>
      <c r="G38" s="282"/>
      <c r="H38" s="282"/>
      <c r="I38" s="282"/>
      <c r="J38" s="283"/>
      <c r="K38" s="292" t="s">
        <v>31</v>
      </c>
      <c r="L38" s="293"/>
      <c r="M38" s="294"/>
      <c r="N38" s="175"/>
      <c r="O38" s="176"/>
      <c r="P38" s="172" t="s">
        <v>15</v>
      </c>
      <c r="Q38" s="272"/>
      <c r="R38" s="273"/>
      <c r="S38" s="174" t="s">
        <v>5</v>
      </c>
      <c r="T38" s="168"/>
    </row>
    <row r="39" spans="1:20" ht="11.85" customHeight="1">
      <c r="A39" s="155"/>
      <c r="B39" s="270"/>
      <c r="C39" s="281"/>
      <c r="D39" s="282"/>
      <c r="E39" s="282"/>
      <c r="F39" s="282"/>
      <c r="G39" s="282"/>
      <c r="H39" s="282"/>
      <c r="I39" s="282"/>
      <c r="J39" s="283"/>
      <c r="K39" s="177"/>
      <c r="L39" s="178"/>
      <c r="M39" s="179"/>
      <c r="N39" s="180"/>
      <c r="O39" s="176"/>
      <c r="P39" s="172" t="s">
        <v>16</v>
      </c>
      <c r="Q39" s="272"/>
      <c r="R39" s="273"/>
      <c r="S39" s="174" t="s">
        <v>5</v>
      </c>
      <c r="T39" s="168"/>
    </row>
    <row r="40" spans="1:20" ht="11.85" customHeight="1">
      <c r="A40" s="155"/>
      <c r="B40" s="270"/>
      <c r="C40" s="281"/>
      <c r="D40" s="282"/>
      <c r="E40" s="282"/>
      <c r="F40" s="282"/>
      <c r="G40" s="282"/>
      <c r="H40" s="282"/>
      <c r="I40" s="282"/>
      <c r="J40" s="283"/>
      <c r="K40" s="177"/>
      <c r="L40" s="178"/>
      <c r="M40" s="179"/>
      <c r="N40" s="180"/>
      <c r="O40" s="176"/>
      <c r="P40" s="181" t="s">
        <v>17</v>
      </c>
      <c r="Q40" s="272"/>
      <c r="R40" s="273"/>
      <c r="S40" s="174" t="s">
        <v>5</v>
      </c>
      <c r="T40" s="168"/>
    </row>
    <row r="41" spans="1:20" ht="11.85" customHeight="1">
      <c r="A41" s="155"/>
      <c r="B41" s="270"/>
      <c r="C41" s="281"/>
      <c r="D41" s="282"/>
      <c r="E41" s="282"/>
      <c r="F41" s="282"/>
      <c r="G41" s="282"/>
      <c r="H41" s="282"/>
      <c r="I41" s="282"/>
      <c r="J41" s="283"/>
      <c r="K41" s="177"/>
      <c r="L41" s="178"/>
      <c r="M41" s="179"/>
      <c r="N41" s="180"/>
      <c r="O41" s="176"/>
      <c r="P41" s="181" t="s">
        <v>18</v>
      </c>
      <c r="Q41" s="272"/>
      <c r="R41" s="273"/>
      <c r="S41" s="174" t="s">
        <v>5</v>
      </c>
      <c r="T41" s="168"/>
    </row>
    <row r="42" spans="1:20" ht="11.85" customHeight="1">
      <c r="A42" s="155"/>
      <c r="B42" s="270"/>
      <c r="C42" s="281"/>
      <c r="D42" s="282"/>
      <c r="E42" s="282"/>
      <c r="F42" s="282"/>
      <c r="G42" s="282"/>
      <c r="H42" s="282"/>
      <c r="I42" s="282"/>
      <c r="J42" s="283"/>
      <c r="K42" s="177"/>
      <c r="L42" s="178"/>
      <c r="M42" s="179"/>
      <c r="N42" s="180"/>
      <c r="O42" s="176"/>
      <c r="P42" s="181" t="s">
        <v>195</v>
      </c>
      <c r="Q42" s="272"/>
      <c r="R42" s="273"/>
      <c r="S42" s="174" t="s">
        <v>5</v>
      </c>
      <c r="T42" s="168"/>
    </row>
    <row r="43" spans="1:20" ht="11.85" customHeight="1">
      <c r="A43" s="155"/>
      <c r="B43" s="270"/>
      <c r="C43" s="281"/>
      <c r="D43" s="282"/>
      <c r="E43" s="282"/>
      <c r="F43" s="282"/>
      <c r="G43" s="282"/>
      <c r="H43" s="282"/>
      <c r="I43" s="282"/>
      <c r="J43" s="283"/>
      <c r="K43" s="177"/>
      <c r="L43" s="178"/>
      <c r="M43" s="179"/>
      <c r="N43" s="180"/>
      <c r="O43" s="176"/>
      <c r="P43" s="181" t="s">
        <v>19</v>
      </c>
      <c r="Q43" s="272"/>
      <c r="R43" s="273"/>
      <c r="S43" s="174" t="s">
        <v>5</v>
      </c>
      <c r="T43" s="168"/>
    </row>
    <row r="44" spans="1:20" ht="11.85" customHeight="1">
      <c r="A44" s="155"/>
      <c r="B44" s="270"/>
      <c r="C44" s="281"/>
      <c r="D44" s="282"/>
      <c r="E44" s="282"/>
      <c r="F44" s="282"/>
      <c r="G44" s="282"/>
      <c r="H44" s="282"/>
      <c r="I44" s="282"/>
      <c r="J44" s="283"/>
      <c r="K44" s="177"/>
      <c r="L44" s="178"/>
      <c r="M44" s="179"/>
      <c r="N44" s="180"/>
      <c r="O44" s="176"/>
      <c r="P44" s="181" t="s">
        <v>20</v>
      </c>
      <c r="Q44" s="272"/>
      <c r="R44" s="273"/>
      <c r="S44" s="174" t="s">
        <v>5</v>
      </c>
      <c r="T44" s="168"/>
    </row>
    <row r="45" spans="1:20" ht="11.85" customHeight="1">
      <c r="A45" s="155"/>
      <c r="B45" s="271"/>
      <c r="C45" s="284"/>
      <c r="D45" s="285"/>
      <c r="E45" s="285"/>
      <c r="F45" s="285"/>
      <c r="G45" s="285"/>
      <c r="H45" s="285"/>
      <c r="I45" s="285"/>
      <c r="J45" s="286"/>
      <c r="K45" s="182"/>
      <c r="L45" s="183"/>
      <c r="M45" s="184"/>
      <c r="N45" s="185"/>
      <c r="O45" s="186"/>
      <c r="P45" s="187" t="s">
        <v>32</v>
      </c>
      <c r="Q45" s="274">
        <f>SUM(Q35:R44)</f>
        <v>0</v>
      </c>
      <c r="R45" s="275"/>
      <c r="S45" s="188" t="s">
        <v>5</v>
      </c>
      <c r="T45" s="168"/>
    </row>
    <row r="46" spans="1:20" ht="11.4" customHeight="1">
      <c r="A46" s="155"/>
      <c r="B46" s="269">
        <v>3</v>
      </c>
      <c r="C46" s="281"/>
      <c r="D46" s="282"/>
      <c r="E46" s="282"/>
      <c r="F46" s="282"/>
      <c r="G46" s="282"/>
      <c r="H46" s="282"/>
      <c r="I46" s="282"/>
      <c r="J46" s="283"/>
      <c r="K46" s="287" t="s">
        <v>29</v>
      </c>
      <c r="L46" s="288"/>
      <c r="M46" s="289"/>
      <c r="N46" s="170"/>
      <c r="O46" s="171" t="s">
        <v>30</v>
      </c>
      <c r="P46" s="169" t="s">
        <v>12</v>
      </c>
      <c r="Q46" s="290"/>
      <c r="R46" s="291"/>
      <c r="S46" s="171" t="s">
        <v>5</v>
      </c>
      <c r="T46" s="168"/>
    </row>
    <row r="47" spans="1:20" ht="11.4" customHeight="1">
      <c r="A47" s="155"/>
      <c r="B47" s="270"/>
      <c r="C47" s="281"/>
      <c r="D47" s="282"/>
      <c r="E47" s="282"/>
      <c r="F47" s="282"/>
      <c r="G47" s="282"/>
      <c r="H47" s="282"/>
      <c r="I47" s="282"/>
      <c r="J47" s="283"/>
      <c r="K47" s="292" t="s">
        <v>21</v>
      </c>
      <c r="L47" s="293"/>
      <c r="M47" s="294"/>
      <c r="N47" s="173"/>
      <c r="O47" s="174" t="s">
        <v>22</v>
      </c>
      <c r="P47" s="172" t="s">
        <v>13</v>
      </c>
      <c r="Q47" s="272"/>
      <c r="R47" s="273"/>
      <c r="S47" s="174" t="s">
        <v>5</v>
      </c>
      <c r="T47" s="168"/>
    </row>
    <row r="48" spans="1:20" ht="11.4" customHeight="1">
      <c r="A48" s="155"/>
      <c r="B48" s="270"/>
      <c r="C48" s="281"/>
      <c r="D48" s="282"/>
      <c r="E48" s="282"/>
      <c r="F48" s="282"/>
      <c r="G48" s="282"/>
      <c r="H48" s="282"/>
      <c r="I48" s="282"/>
      <c r="J48" s="283"/>
      <c r="K48" s="292" t="s">
        <v>23</v>
      </c>
      <c r="L48" s="293"/>
      <c r="M48" s="294"/>
      <c r="N48" s="173"/>
      <c r="O48" s="174" t="s">
        <v>22</v>
      </c>
      <c r="P48" s="172" t="s">
        <v>14</v>
      </c>
      <c r="Q48" s="272"/>
      <c r="R48" s="273"/>
      <c r="S48" s="174" t="s">
        <v>5</v>
      </c>
      <c r="T48" s="168"/>
    </row>
    <row r="49" spans="1:20" ht="11.4" customHeight="1">
      <c r="A49" s="155"/>
      <c r="B49" s="270"/>
      <c r="C49" s="281"/>
      <c r="D49" s="282"/>
      <c r="E49" s="282"/>
      <c r="F49" s="282"/>
      <c r="G49" s="282"/>
      <c r="H49" s="282"/>
      <c r="I49" s="282"/>
      <c r="J49" s="283"/>
      <c r="K49" s="292" t="s">
        <v>31</v>
      </c>
      <c r="L49" s="293"/>
      <c r="M49" s="294"/>
      <c r="N49" s="175"/>
      <c r="O49" s="176"/>
      <c r="P49" s="172" t="s">
        <v>15</v>
      </c>
      <c r="Q49" s="272"/>
      <c r="R49" s="273"/>
      <c r="S49" s="174" t="s">
        <v>5</v>
      </c>
      <c r="T49" s="168"/>
    </row>
    <row r="50" spans="1:20" ht="11.4" customHeight="1">
      <c r="A50" s="155"/>
      <c r="B50" s="270"/>
      <c r="C50" s="281"/>
      <c r="D50" s="282"/>
      <c r="E50" s="282"/>
      <c r="F50" s="282"/>
      <c r="G50" s="282"/>
      <c r="H50" s="282"/>
      <c r="I50" s="282"/>
      <c r="J50" s="283"/>
      <c r="K50" s="177"/>
      <c r="L50" s="178"/>
      <c r="M50" s="179"/>
      <c r="N50" s="180"/>
      <c r="O50" s="176"/>
      <c r="P50" s="172" t="s">
        <v>16</v>
      </c>
      <c r="Q50" s="272"/>
      <c r="R50" s="273"/>
      <c r="S50" s="174" t="s">
        <v>5</v>
      </c>
      <c r="T50" s="168"/>
    </row>
    <row r="51" spans="1:20" ht="11.4" customHeight="1">
      <c r="A51" s="155"/>
      <c r="B51" s="270"/>
      <c r="C51" s="281"/>
      <c r="D51" s="282"/>
      <c r="E51" s="282"/>
      <c r="F51" s="282"/>
      <c r="G51" s="282"/>
      <c r="H51" s="282"/>
      <c r="I51" s="282"/>
      <c r="J51" s="283"/>
      <c r="K51" s="177"/>
      <c r="L51" s="178"/>
      <c r="M51" s="179"/>
      <c r="N51" s="180"/>
      <c r="O51" s="176"/>
      <c r="P51" s="181" t="s">
        <v>17</v>
      </c>
      <c r="Q51" s="272"/>
      <c r="R51" s="273"/>
      <c r="S51" s="174" t="s">
        <v>5</v>
      </c>
      <c r="T51" s="168"/>
    </row>
    <row r="52" spans="1:20" ht="11.4" customHeight="1">
      <c r="A52" s="155"/>
      <c r="B52" s="270"/>
      <c r="C52" s="281"/>
      <c r="D52" s="282"/>
      <c r="E52" s="282"/>
      <c r="F52" s="282"/>
      <c r="G52" s="282"/>
      <c r="H52" s="282"/>
      <c r="I52" s="282"/>
      <c r="J52" s="283"/>
      <c r="K52" s="177"/>
      <c r="L52" s="178"/>
      <c r="M52" s="179"/>
      <c r="N52" s="180"/>
      <c r="O52" s="176"/>
      <c r="P52" s="181" t="s">
        <v>18</v>
      </c>
      <c r="Q52" s="272"/>
      <c r="R52" s="273"/>
      <c r="S52" s="174" t="s">
        <v>5</v>
      </c>
      <c r="T52" s="168"/>
    </row>
    <row r="53" spans="1:20" ht="11.4" customHeight="1">
      <c r="A53" s="155"/>
      <c r="B53" s="270"/>
      <c r="C53" s="281"/>
      <c r="D53" s="282"/>
      <c r="E53" s="282"/>
      <c r="F53" s="282"/>
      <c r="G53" s="282"/>
      <c r="H53" s="282"/>
      <c r="I53" s="282"/>
      <c r="J53" s="283"/>
      <c r="K53" s="177"/>
      <c r="L53" s="178"/>
      <c r="M53" s="179"/>
      <c r="N53" s="180"/>
      <c r="O53" s="176"/>
      <c r="P53" s="181" t="s">
        <v>195</v>
      </c>
      <c r="Q53" s="272"/>
      <c r="R53" s="273"/>
      <c r="S53" s="174" t="s">
        <v>5</v>
      </c>
      <c r="T53" s="168"/>
    </row>
    <row r="54" spans="1:20" ht="11.4" customHeight="1">
      <c r="A54" s="155"/>
      <c r="B54" s="270"/>
      <c r="C54" s="281"/>
      <c r="D54" s="282"/>
      <c r="E54" s="282"/>
      <c r="F54" s="282"/>
      <c r="G54" s="282"/>
      <c r="H54" s="282"/>
      <c r="I54" s="282"/>
      <c r="J54" s="283"/>
      <c r="K54" s="177"/>
      <c r="L54" s="178"/>
      <c r="M54" s="179"/>
      <c r="N54" s="180"/>
      <c r="O54" s="176"/>
      <c r="P54" s="181" t="s">
        <v>19</v>
      </c>
      <c r="Q54" s="272"/>
      <c r="R54" s="273"/>
      <c r="S54" s="174" t="s">
        <v>5</v>
      </c>
      <c r="T54" s="168"/>
    </row>
    <row r="55" spans="1:20" ht="11.4" customHeight="1">
      <c r="A55" s="155"/>
      <c r="B55" s="270"/>
      <c r="C55" s="281"/>
      <c r="D55" s="282"/>
      <c r="E55" s="282"/>
      <c r="F55" s="282"/>
      <c r="G55" s="282"/>
      <c r="H55" s="282"/>
      <c r="I55" s="282"/>
      <c r="J55" s="283"/>
      <c r="K55" s="177"/>
      <c r="L55" s="178"/>
      <c r="M55" s="179"/>
      <c r="N55" s="180"/>
      <c r="O55" s="176"/>
      <c r="P55" s="181" t="s">
        <v>20</v>
      </c>
      <c r="Q55" s="272"/>
      <c r="R55" s="273"/>
      <c r="S55" s="174" t="s">
        <v>5</v>
      </c>
      <c r="T55" s="168"/>
    </row>
    <row r="56" spans="1:20" ht="11.4" customHeight="1">
      <c r="A56" s="155"/>
      <c r="B56" s="271"/>
      <c r="C56" s="284"/>
      <c r="D56" s="285"/>
      <c r="E56" s="285"/>
      <c r="F56" s="285"/>
      <c r="G56" s="285"/>
      <c r="H56" s="285"/>
      <c r="I56" s="285"/>
      <c r="J56" s="286"/>
      <c r="K56" s="182"/>
      <c r="L56" s="183"/>
      <c r="M56" s="184"/>
      <c r="N56" s="185"/>
      <c r="O56" s="186"/>
      <c r="P56" s="187" t="s">
        <v>32</v>
      </c>
      <c r="Q56" s="274">
        <f>SUM(Q46:R55)</f>
        <v>0</v>
      </c>
      <c r="R56" s="275"/>
      <c r="S56" s="188" t="s">
        <v>5</v>
      </c>
      <c r="T56" s="168"/>
    </row>
    <row r="57" spans="1:20" ht="8.1" customHeight="1">
      <c r="A57" s="155"/>
      <c r="B57" s="158"/>
      <c r="C57" s="158"/>
      <c r="D57" s="158"/>
      <c r="E57" s="158"/>
      <c r="F57" s="159"/>
      <c r="T57" s="157"/>
    </row>
    <row r="58" spans="1:20" ht="18" customHeight="1">
      <c r="A58" s="189"/>
      <c r="B58" s="190"/>
      <c r="C58" s="190"/>
      <c r="D58" s="190"/>
      <c r="E58" s="190"/>
      <c r="F58" s="190"/>
      <c r="G58" s="190"/>
      <c r="H58" s="190"/>
      <c r="I58" s="190"/>
      <c r="J58" s="190"/>
      <c r="K58" s="190"/>
      <c r="L58" s="190"/>
      <c r="M58" s="190"/>
      <c r="N58" s="191"/>
      <c r="O58" s="192"/>
      <c r="P58" s="192"/>
      <c r="Q58" s="192"/>
      <c r="R58" s="192"/>
      <c r="S58" s="192"/>
      <c r="T58" s="193"/>
    </row>
    <row r="59" spans="1:20" ht="16.5" customHeight="1">
      <c r="A59" s="194"/>
      <c r="B59" s="194"/>
      <c r="C59" s="194"/>
      <c r="D59" s="194"/>
      <c r="E59" s="194"/>
      <c r="F59" s="194"/>
      <c r="G59" s="194"/>
      <c r="H59" s="194"/>
      <c r="I59" s="194"/>
      <c r="J59" s="194"/>
      <c r="K59" s="194"/>
      <c r="L59" s="194"/>
      <c r="M59" s="194"/>
      <c r="N59" s="195"/>
      <c r="O59" s="267"/>
      <c r="P59" s="267"/>
      <c r="Q59" s="267"/>
      <c r="R59" s="267"/>
      <c r="S59" s="267"/>
      <c r="T59" s="267"/>
    </row>
    <row r="60" spans="1:20">
      <c r="A60" s="159"/>
      <c r="B60" s="159"/>
      <c r="C60" s="159"/>
      <c r="D60" s="159"/>
      <c r="E60" s="159"/>
      <c r="F60" s="159"/>
      <c r="G60" s="159"/>
      <c r="H60" s="159"/>
      <c r="I60" s="159"/>
      <c r="J60" s="159"/>
      <c r="K60" s="159"/>
      <c r="L60" s="159"/>
      <c r="M60" s="159"/>
      <c r="N60" s="159"/>
      <c r="O60" s="159"/>
      <c r="P60" s="159"/>
      <c r="Q60" s="159"/>
      <c r="R60" s="159"/>
      <c r="S60" s="159"/>
      <c r="T60" s="159"/>
    </row>
    <row r="61" spans="1:20">
      <c r="A61" s="159"/>
      <c r="B61" s="159"/>
      <c r="C61" s="159"/>
      <c r="D61" s="159"/>
      <c r="E61" s="159"/>
      <c r="F61" s="159"/>
      <c r="G61" s="159"/>
      <c r="H61" s="159"/>
      <c r="I61" s="159"/>
      <c r="J61" s="159"/>
      <c r="K61" s="159"/>
      <c r="L61" s="159"/>
      <c r="M61" s="159"/>
      <c r="N61" s="159"/>
      <c r="O61" s="159"/>
      <c r="P61" s="159"/>
      <c r="Q61" s="159"/>
      <c r="R61" s="159"/>
      <c r="S61" s="159"/>
      <c r="T61" s="159"/>
    </row>
    <row r="62" spans="1:20">
      <c r="A62" s="159"/>
      <c r="B62" s="159"/>
      <c r="C62" s="159"/>
      <c r="D62" s="159"/>
      <c r="E62" s="159"/>
      <c r="F62" s="159"/>
      <c r="G62" s="159"/>
      <c r="H62" s="159"/>
      <c r="I62" s="159"/>
      <c r="J62" s="159"/>
      <c r="K62" s="159"/>
      <c r="L62" s="159"/>
      <c r="M62" s="159"/>
      <c r="N62" s="159"/>
      <c r="O62" s="159"/>
      <c r="P62" s="159"/>
      <c r="Q62" s="159"/>
      <c r="R62" s="159"/>
      <c r="S62" s="159"/>
      <c r="T62" s="159"/>
    </row>
    <row r="63" spans="1:20">
      <c r="A63" s="159"/>
      <c r="B63" s="159"/>
      <c r="C63" s="159"/>
      <c r="D63" s="159"/>
      <c r="E63" s="159"/>
      <c r="F63" s="159"/>
      <c r="G63" s="159"/>
      <c r="H63" s="159"/>
      <c r="I63" s="159"/>
      <c r="J63" s="159"/>
      <c r="K63" s="159"/>
      <c r="L63" s="159"/>
      <c r="M63" s="159"/>
      <c r="N63" s="159"/>
      <c r="O63" s="159"/>
      <c r="P63" s="159"/>
      <c r="Q63" s="159"/>
      <c r="R63" s="159"/>
      <c r="S63" s="159"/>
      <c r="T63" s="159"/>
    </row>
    <row r="64" spans="1:20">
      <c r="C64" s="159"/>
      <c r="D64" s="159"/>
      <c r="E64" s="159"/>
      <c r="F64" s="159"/>
      <c r="G64" s="159"/>
      <c r="H64" s="159"/>
      <c r="I64" s="159"/>
      <c r="J64" s="159"/>
      <c r="K64" s="159"/>
      <c r="L64" s="159"/>
      <c r="M64" s="159"/>
      <c r="N64" s="159"/>
      <c r="O64" s="159"/>
      <c r="P64" s="159"/>
      <c r="Q64" s="159"/>
      <c r="R64" s="159"/>
      <c r="S64" s="159"/>
      <c r="T64" s="159"/>
    </row>
    <row r="67" spans="5:5">
      <c r="E67" s="196"/>
    </row>
  </sheetData>
  <sheetProtection algorithmName="SHA-512" hashValue="QFdUPusGe8uCP8SNI5qvKtLUSJeM2MjRrTVkd2Y1Z+YsbOeKlxN5ai9J6mvTNOMZZwswxKpNFCn2Jr3dbF3k7Q==" saltValue="+dEuzHY4q00bIKURjpmTuA==" spinCount="100000" sheet="1" objects="1" scenarios="1"/>
  <mergeCells count="90">
    <mergeCell ref="G11:H11"/>
    <mergeCell ref="I11:M11"/>
    <mergeCell ref="O11:S11"/>
    <mergeCell ref="B5:F5"/>
    <mergeCell ref="B6:F6"/>
    <mergeCell ref="B10:F10"/>
    <mergeCell ref="G10:S10"/>
    <mergeCell ref="G6:H6"/>
    <mergeCell ref="I6:S6"/>
    <mergeCell ref="Q44:R44"/>
    <mergeCell ref="Q45:R45"/>
    <mergeCell ref="Q35:R35"/>
    <mergeCell ref="Q36:R36"/>
    <mergeCell ref="Q37:R37"/>
    <mergeCell ref="Q38:R38"/>
    <mergeCell ref="Q41:R41"/>
    <mergeCell ref="Q42:R42"/>
    <mergeCell ref="Q43:R43"/>
    <mergeCell ref="K24:M24"/>
    <mergeCell ref="K25:M25"/>
    <mergeCell ref="K26:M26"/>
    <mergeCell ref="K27:M27"/>
    <mergeCell ref="Q26:R26"/>
    <mergeCell ref="Q27:R27"/>
    <mergeCell ref="Q24:R24"/>
    <mergeCell ref="Q25:R25"/>
    <mergeCell ref="B16:F16"/>
    <mergeCell ref="B2:S2"/>
    <mergeCell ref="B4:H4"/>
    <mergeCell ref="N4:P4"/>
    <mergeCell ref="Q4:S4"/>
    <mergeCell ref="B9:F9"/>
    <mergeCell ref="G9:S9"/>
    <mergeCell ref="B11:F11"/>
    <mergeCell ref="G5:S5"/>
    <mergeCell ref="B8:L8"/>
    <mergeCell ref="B14:F15"/>
    <mergeCell ref="G14:M14"/>
    <mergeCell ref="N14:S14"/>
    <mergeCell ref="G15:J15"/>
    <mergeCell ref="N15:P15"/>
    <mergeCell ref="B13:F13"/>
    <mergeCell ref="Q54:R54"/>
    <mergeCell ref="B18:F18"/>
    <mergeCell ref="G18:R18"/>
    <mergeCell ref="B19:F19"/>
    <mergeCell ref="G19:R19"/>
    <mergeCell ref="B20:F20"/>
    <mergeCell ref="G20:S20"/>
    <mergeCell ref="Q23:S23"/>
    <mergeCell ref="C23:J23"/>
    <mergeCell ref="C24:J34"/>
    <mergeCell ref="K23:O23"/>
    <mergeCell ref="C35:J45"/>
    <mergeCell ref="K35:M35"/>
    <mergeCell ref="K36:M36"/>
    <mergeCell ref="K37:M37"/>
    <mergeCell ref="K38:M38"/>
    <mergeCell ref="B46:B56"/>
    <mergeCell ref="C46:J56"/>
    <mergeCell ref="K46:M46"/>
    <mergeCell ref="Q46:R46"/>
    <mergeCell ref="K47:M47"/>
    <mergeCell ref="Q47:R47"/>
    <mergeCell ref="K48:M48"/>
    <mergeCell ref="Q48:R48"/>
    <mergeCell ref="K49:M49"/>
    <mergeCell ref="Q49:R49"/>
    <mergeCell ref="Q55:R55"/>
    <mergeCell ref="Q56:R56"/>
    <mergeCell ref="Q50:R50"/>
    <mergeCell ref="Q51:R51"/>
    <mergeCell ref="Q52:R52"/>
    <mergeCell ref="Q53:R53"/>
    <mergeCell ref="O59:T59"/>
    <mergeCell ref="R1:S1"/>
    <mergeCell ref="B24:B34"/>
    <mergeCell ref="B35:B45"/>
    <mergeCell ref="Q28:R28"/>
    <mergeCell ref="Q29:R29"/>
    <mergeCell ref="Q30:R30"/>
    <mergeCell ref="Q31:R31"/>
    <mergeCell ref="Q32:R32"/>
    <mergeCell ref="Q33:R33"/>
    <mergeCell ref="Q34:R34"/>
    <mergeCell ref="Q39:R39"/>
    <mergeCell ref="Q40:R40"/>
    <mergeCell ref="G16:R16"/>
    <mergeCell ref="B17:F17"/>
    <mergeCell ref="G17:R17"/>
  </mergeCells>
  <phoneticPr fontId="1"/>
  <dataValidations count="5">
    <dataValidation type="whole" operator="greaterThanOrEqual" allowBlank="1" showInputMessage="1" showErrorMessage="1" sqref="G15:J15 N15:P15" xr:uid="{00000000-0002-0000-0100-000000000000}">
      <formula1>1600</formula1>
    </dataValidation>
    <dataValidation type="decimal" operator="greaterThanOrEqual" allowBlank="1" showInputMessage="1" showErrorMessage="1" sqref="G18:R19 G16:R16 N24 Q30 Q27:Q28 Q33 N35 Q41 Q38:Q39 Q44 N46 Q52 Q49:Q50 Q55" xr:uid="{00000000-0002-0000-0100-000001000000}">
      <formula1>0</formula1>
    </dataValidation>
    <dataValidation type="whole" allowBlank="1" showInputMessage="1" showErrorMessage="1" sqref="L15 R15" xr:uid="{00000000-0002-0000-0100-000002000000}">
      <formula1>1</formula1>
      <formula2>12</formula2>
    </dataValidation>
    <dataValidation type="whole" operator="greaterThanOrEqual" allowBlank="1" showInputMessage="1" showErrorMessage="1" sqref="G17:R17 N25:N26 N36:N37 N47:N48" xr:uid="{00000000-0002-0000-0100-000003000000}">
      <formula1>0</formula1>
    </dataValidation>
    <dataValidation type="list" allowBlank="1" showInputMessage="1" showErrorMessage="1" sqref="G20:S20" xr:uid="{00000000-0002-0000-0100-000004000000}">
      <formula1>"　,再開発等促進区を定める地区計画,高度利用地区,特定街区,総合設計"</formula1>
    </dataValidation>
  </dataValidations>
  <pageMargins left="0.70866141732283472" right="0.70866141732283472" top="0.74803149606299213" bottom="0.74803149606299213" header="0.31496062992125984" footer="0.31496062992125984"/>
  <pageSetup paperSize="9" scale="92" fitToHeight="0" orientation="portrait" r:id="rId1"/>
  <headerFooter>
    <oddFooter>&amp;L&amp;"游ゴシック,標準"EV及びPHEV用充電設備の設置に関するチェックシート2025年度版</oddFooter>
  </headerFooter>
  <ignoredErrors>
    <ignoredError sqref="G19"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D8055-5D13-4498-A57F-05E2DE781BA0}">
  <sheetPr>
    <pageSetUpPr fitToPage="1"/>
  </sheetPr>
  <dimension ref="B1:V55"/>
  <sheetViews>
    <sheetView view="pageBreakPreview" topLeftCell="A28" zoomScale="70" zoomScaleNormal="100" zoomScaleSheetLayoutView="70" workbookViewId="0">
      <selection activeCell="L43" sqref="L43:R43"/>
    </sheetView>
  </sheetViews>
  <sheetFormatPr defaultColWidth="8.77734375" defaultRowHeight="18"/>
  <cols>
    <col min="1" max="1" width="3.6640625" style="119" customWidth="1"/>
    <col min="2" max="2" width="5.77734375" style="119" customWidth="1"/>
    <col min="3" max="4" width="4.44140625" style="119" customWidth="1"/>
    <col min="5" max="5" width="4.6640625" style="119" customWidth="1"/>
    <col min="6" max="6" width="8.77734375" style="119"/>
    <col min="7" max="7" width="8.88671875" style="119" bestFit="1" customWidth="1"/>
    <col min="8" max="8" width="8.77734375" style="119"/>
    <col min="9" max="9" width="9.88671875" style="119" bestFit="1" customWidth="1"/>
    <col min="10" max="10" width="10.44140625" style="119" customWidth="1"/>
    <col min="11" max="11" width="5.109375" style="198" customWidth="1"/>
    <col min="12" max="12" width="5.88671875" style="119" customWidth="1"/>
    <col min="13" max="13" width="10.44140625" style="119" bestFit="1" customWidth="1"/>
    <col min="14" max="14" width="4.77734375" style="198" bestFit="1" customWidth="1"/>
    <col min="15" max="15" width="5.88671875" style="119" customWidth="1"/>
    <col min="16" max="16" width="4.44140625" style="119" bestFit="1" customWidth="1"/>
    <col min="17" max="19" width="8.77734375" style="119"/>
    <col min="20" max="20" width="4.88671875" style="119" customWidth="1"/>
    <col min="21" max="21" width="2.44140625" style="119" customWidth="1"/>
    <col min="22" max="22" width="0" style="119" hidden="1" customWidth="1"/>
    <col min="23" max="16384" width="8.77734375" style="119"/>
  </cols>
  <sheetData>
    <row r="1" spans="2:20" ht="19.8">
      <c r="B1" s="197" t="s">
        <v>269</v>
      </c>
      <c r="S1" s="401" t="s">
        <v>121</v>
      </c>
      <c r="T1" s="401"/>
    </row>
    <row r="2" spans="2:20" ht="9.9" customHeight="1">
      <c r="B2" s="199"/>
      <c r="C2" s="195"/>
      <c r="D2" s="195"/>
      <c r="E2" s="195"/>
      <c r="F2" s="195"/>
      <c r="G2" s="195"/>
      <c r="H2" s="195"/>
      <c r="I2" s="195"/>
      <c r="J2" s="195"/>
      <c r="K2" s="200"/>
      <c r="L2" s="195"/>
      <c r="M2" s="195"/>
      <c r="N2" s="200"/>
      <c r="O2" s="195"/>
      <c r="P2" s="195"/>
      <c r="Q2" s="195"/>
      <c r="R2" s="195"/>
      <c r="S2" s="195"/>
      <c r="T2" s="201"/>
    </row>
    <row r="3" spans="2:20" ht="19.8">
      <c r="B3" s="202"/>
      <c r="C3" s="197" t="s">
        <v>249</v>
      </c>
      <c r="T3" s="203"/>
    </row>
    <row r="4" spans="2:20">
      <c r="B4" s="202"/>
      <c r="C4" s="204"/>
      <c r="D4" s="205"/>
      <c r="E4" s="205"/>
      <c r="F4" s="205"/>
      <c r="G4" s="205"/>
      <c r="H4" s="205"/>
      <c r="I4" s="205"/>
      <c r="J4" s="206"/>
      <c r="K4" s="369" t="s">
        <v>227</v>
      </c>
      <c r="L4" s="369"/>
      <c r="M4" s="370"/>
      <c r="N4" s="407" t="s">
        <v>228</v>
      </c>
      <c r="O4" s="369"/>
      <c r="P4" s="370"/>
      <c r="T4" s="203"/>
    </row>
    <row r="5" spans="2:20">
      <c r="B5" s="202"/>
      <c r="C5" s="382" t="s">
        <v>59</v>
      </c>
      <c r="D5" s="383"/>
      <c r="E5" s="383"/>
      <c r="F5" s="383"/>
      <c r="G5" s="383"/>
      <c r="H5" s="383"/>
      <c r="I5" s="383"/>
      <c r="J5" s="384"/>
      <c r="K5" s="146" t="s">
        <v>183</v>
      </c>
      <c r="L5" s="145">
        <f>L6+L14</f>
        <v>0</v>
      </c>
      <c r="M5" s="144" t="s">
        <v>42</v>
      </c>
      <c r="N5" s="146" t="s">
        <v>244</v>
      </c>
      <c r="O5" s="145">
        <f>O6+O14</f>
        <v>0</v>
      </c>
      <c r="P5" s="144" t="s">
        <v>42</v>
      </c>
      <c r="T5" s="203"/>
    </row>
    <row r="6" spans="2:20">
      <c r="B6" s="202"/>
      <c r="C6" s="385"/>
      <c r="D6" s="382" t="s">
        <v>279</v>
      </c>
      <c r="E6" s="383"/>
      <c r="F6" s="383"/>
      <c r="G6" s="383"/>
      <c r="H6" s="383"/>
      <c r="I6" s="383"/>
      <c r="J6" s="384"/>
      <c r="K6" s="141" t="s">
        <v>43</v>
      </c>
      <c r="L6" s="241"/>
      <c r="M6" s="59" t="s">
        <v>42</v>
      </c>
      <c r="N6" s="141" t="s">
        <v>229</v>
      </c>
      <c r="O6" s="241"/>
      <c r="P6" s="59" t="s">
        <v>42</v>
      </c>
      <c r="T6" s="203"/>
    </row>
    <row r="7" spans="2:20">
      <c r="B7" s="202"/>
      <c r="C7" s="385"/>
      <c r="D7" s="207"/>
      <c r="E7" s="208" t="s">
        <v>208</v>
      </c>
      <c r="F7" s="209"/>
      <c r="G7" s="209"/>
      <c r="H7" s="209"/>
      <c r="I7" s="209"/>
      <c r="J7" s="210"/>
      <c r="K7" s="408"/>
      <c r="L7" s="409"/>
      <c r="M7" s="410"/>
      <c r="N7" s="408"/>
      <c r="O7" s="409"/>
      <c r="P7" s="410"/>
      <c r="T7" s="203"/>
    </row>
    <row r="8" spans="2:20">
      <c r="B8" s="202"/>
      <c r="C8" s="385"/>
      <c r="D8" s="207"/>
      <c r="E8" s="124"/>
      <c r="F8" s="208" t="s">
        <v>201</v>
      </c>
      <c r="G8" s="209"/>
      <c r="H8" s="209"/>
      <c r="I8" s="209"/>
      <c r="J8" s="210"/>
      <c r="K8" s="141" t="s">
        <v>49</v>
      </c>
      <c r="L8" s="241"/>
      <c r="M8" s="59" t="s">
        <v>42</v>
      </c>
      <c r="N8" s="141" t="s">
        <v>230</v>
      </c>
      <c r="O8" s="241"/>
      <c r="P8" s="59" t="s">
        <v>42</v>
      </c>
      <c r="T8" s="203"/>
    </row>
    <row r="9" spans="2:20">
      <c r="B9" s="202"/>
      <c r="C9" s="385"/>
      <c r="D9" s="207"/>
      <c r="E9" s="124"/>
      <c r="F9" s="211" t="s">
        <v>212</v>
      </c>
      <c r="G9" s="209"/>
      <c r="H9" s="209"/>
      <c r="I9" s="209"/>
      <c r="J9" s="210"/>
      <c r="K9" s="141" t="s">
        <v>50</v>
      </c>
      <c r="L9" s="241"/>
      <c r="M9" s="59" t="s">
        <v>42</v>
      </c>
      <c r="N9" s="141" t="s">
        <v>231</v>
      </c>
      <c r="O9" s="241"/>
      <c r="P9" s="59" t="s">
        <v>42</v>
      </c>
      <c r="T9" s="203"/>
    </row>
    <row r="10" spans="2:20">
      <c r="B10" s="202"/>
      <c r="C10" s="385"/>
      <c r="D10" s="339"/>
      <c r="E10" s="124"/>
      <c r="F10" s="103" t="s">
        <v>204</v>
      </c>
      <c r="G10" s="104"/>
      <c r="H10" s="104"/>
      <c r="I10" s="104"/>
      <c r="J10" s="105"/>
      <c r="K10" s="140" t="s">
        <v>172</v>
      </c>
      <c r="L10" s="241"/>
      <c r="M10" s="59" t="s">
        <v>42</v>
      </c>
      <c r="N10" s="141" t="s">
        <v>232</v>
      </c>
      <c r="O10" s="241"/>
      <c r="P10" s="59" t="s">
        <v>42</v>
      </c>
      <c r="T10" s="203"/>
    </row>
    <row r="11" spans="2:20">
      <c r="B11" s="202"/>
      <c r="C11" s="385"/>
      <c r="D11" s="387"/>
      <c r="E11" s="212"/>
      <c r="F11" s="103" t="s">
        <v>205</v>
      </c>
      <c r="G11" s="104"/>
      <c r="H11" s="104"/>
      <c r="I11" s="104"/>
      <c r="J11" s="105"/>
      <c r="K11" s="140" t="s">
        <v>51</v>
      </c>
      <c r="L11" s="241"/>
      <c r="M11" s="59" t="s">
        <v>42</v>
      </c>
      <c r="N11" s="141" t="s">
        <v>233</v>
      </c>
      <c r="O11" s="241"/>
      <c r="P11" s="59" t="s">
        <v>42</v>
      </c>
      <c r="T11" s="203"/>
    </row>
    <row r="12" spans="2:20">
      <c r="B12" s="202"/>
      <c r="C12" s="385"/>
      <c r="D12" s="387"/>
      <c r="E12" s="212"/>
      <c r="F12" s="106" t="s">
        <v>210</v>
      </c>
      <c r="G12" s="107"/>
      <c r="H12" s="107"/>
      <c r="I12" s="107"/>
      <c r="J12" s="108"/>
      <c r="K12" s="141" t="s">
        <v>52</v>
      </c>
      <c r="L12" s="241"/>
      <c r="M12" s="59" t="s">
        <v>42</v>
      </c>
      <c r="N12" s="141" t="s">
        <v>234</v>
      </c>
      <c r="O12" s="241"/>
      <c r="P12" s="59" t="s">
        <v>42</v>
      </c>
      <c r="T12" s="203"/>
    </row>
    <row r="13" spans="2:20" ht="18.600000000000001" customHeight="1">
      <c r="B13" s="202"/>
      <c r="C13" s="385"/>
      <c r="D13" s="387"/>
      <c r="E13" s="388" t="s">
        <v>180</v>
      </c>
      <c r="F13" s="389"/>
      <c r="G13" s="389"/>
      <c r="H13" s="389"/>
      <c r="I13" s="389"/>
      <c r="J13" s="390"/>
      <c r="K13" s="147" t="s">
        <v>54</v>
      </c>
      <c r="L13" s="148">
        <f>L6-(L8+L9+L10+L11+L12)</f>
        <v>0</v>
      </c>
      <c r="M13" s="59" t="s">
        <v>42</v>
      </c>
      <c r="N13" s="147" t="s">
        <v>235</v>
      </c>
      <c r="O13" s="148">
        <f>O6-(O8+O9+O10+O11+O12)</f>
        <v>0</v>
      </c>
      <c r="P13" s="59" t="s">
        <v>42</v>
      </c>
      <c r="Q13" s="376" t="s">
        <v>263</v>
      </c>
      <c r="R13" s="376"/>
      <c r="S13" s="376"/>
      <c r="T13" s="377"/>
    </row>
    <row r="14" spans="2:20">
      <c r="B14" s="202"/>
      <c r="C14" s="385"/>
      <c r="D14" s="382" t="s">
        <v>280</v>
      </c>
      <c r="E14" s="383"/>
      <c r="F14" s="383"/>
      <c r="G14" s="383"/>
      <c r="H14" s="383"/>
      <c r="I14" s="383"/>
      <c r="J14" s="384"/>
      <c r="K14" s="141" t="s">
        <v>182</v>
      </c>
      <c r="L14" s="241"/>
      <c r="M14" s="59" t="s">
        <v>42</v>
      </c>
      <c r="N14" s="141" t="s">
        <v>236</v>
      </c>
      <c r="O14" s="241"/>
      <c r="P14" s="59" t="s">
        <v>42</v>
      </c>
      <c r="T14" s="203"/>
    </row>
    <row r="15" spans="2:20">
      <c r="B15" s="202"/>
      <c r="C15" s="385"/>
      <c r="D15" s="338"/>
      <c r="E15" s="391" t="s">
        <v>209</v>
      </c>
      <c r="F15" s="392"/>
      <c r="G15" s="392"/>
      <c r="H15" s="392"/>
      <c r="I15" s="392"/>
      <c r="J15" s="393"/>
      <c r="K15" s="408"/>
      <c r="L15" s="409"/>
      <c r="M15" s="410"/>
      <c r="N15" s="411"/>
      <c r="O15" s="412"/>
      <c r="P15" s="413"/>
      <c r="T15" s="203"/>
    </row>
    <row r="16" spans="2:20">
      <c r="B16" s="202"/>
      <c r="C16" s="385"/>
      <c r="D16" s="338"/>
      <c r="E16" s="124"/>
      <c r="F16" s="397" t="s">
        <v>201</v>
      </c>
      <c r="G16" s="392"/>
      <c r="H16" s="392"/>
      <c r="I16" s="392"/>
      <c r="J16" s="393"/>
      <c r="K16" s="142" t="s">
        <v>175</v>
      </c>
      <c r="L16" s="241"/>
      <c r="M16" s="59" t="s">
        <v>42</v>
      </c>
      <c r="N16" s="141" t="s">
        <v>237</v>
      </c>
      <c r="O16" s="241"/>
      <c r="P16" s="59" t="s">
        <v>42</v>
      </c>
      <c r="T16" s="203"/>
    </row>
    <row r="17" spans="2:20">
      <c r="B17" s="202"/>
      <c r="C17" s="385"/>
      <c r="D17" s="338"/>
      <c r="E17" s="212"/>
      <c r="F17" s="394" t="s">
        <v>212</v>
      </c>
      <c r="G17" s="395"/>
      <c r="H17" s="395"/>
      <c r="I17" s="395"/>
      <c r="J17" s="396"/>
      <c r="K17" s="142" t="s">
        <v>176</v>
      </c>
      <c r="L17" s="241"/>
      <c r="M17" s="59" t="s">
        <v>42</v>
      </c>
      <c r="N17" s="141" t="s">
        <v>238</v>
      </c>
      <c r="O17" s="241"/>
      <c r="P17" s="59" t="s">
        <v>42</v>
      </c>
      <c r="T17" s="203"/>
    </row>
    <row r="18" spans="2:20">
      <c r="B18" s="202"/>
      <c r="C18" s="385"/>
      <c r="D18" s="338"/>
      <c r="E18" s="124"/>
      <c r="F18" s="397" t="s">
        <v>204</v>
      </c>
      <c r="G18" s="392"/>
      <c r="H18" s="392"/>
      <c r="I18" s="392"/>
      <c r="J18" s="393"/>
      <c r="K18" s="142" t="s">
        <v>177</v>
      </c>
      <c r="L18" s="241"/>
      <c r="M18" s="59" t="s">
        <v>42</v>
      </c>
      <c r="N18" s="141" t="s">
        <v>239</v>
      </c>
      <c r="O18" s="241"/>
      <c r="P18" s="59" t="s">
        <v>42</v>
      </c>
      <c r="T18" s="203"/>
    </row>
    <row r="19" spans="2:20">
      <c r="B19" s="202"/>
      <c r="C19" s="385"/>
      <c r="D19" s="338"/>
      <c r="E19" s="212"/>
      <c r="F19" s="397" t="s">
        <v>205</v>
      </c>
      <c r="G19" s="392"/>
      <c r="H19" s="392"/>
      <c r="I19" s="392"/>
      <c r="J19" s="393"/>
      <c r="K19" s="142" t="s">
        <v>178</v>
      </c>
      <c r="L19" s="241"/>
      <c r="M19" s="59" t="s">
        <v>42</v>
      </c>
      <c r="N19" s="141" t="s">
        <v>240</v>
      </c>
      <c r="O19" s="241"/>
      <c r="P19" s="59" t="s">
        <v>42</v>
      </c>
      <c r="T19" s="203"/>
    </row>
    <row r="20" spans="2:20">
      <c r="B20" s="202"/>
      <c r="C20" s="385"/>
      <c r="D20" s="338"/>
      <c r="E20" s="212"/>
      <c r="F20" s="398" t="s">
        <v>211</v>
      </c>
      <c r="G20" s="399"/>
      <c r="H20" s="399"/>
      <c r="I20" s="399"/>
      <c r="J20" s="400"/>
      <c r="K20" s="143" t="s">
        <v>179</v>
      </c>
      <c r="L20" s="241"/>
      <c r="M20" s="59" t="s">
        <v>42</v>
      </c>
      <c r="N20" s="141" t="s">
        <v>241</v>
      </c>
      <c r="O20" s="241"/>
      <c r="P20" s="59" t="s">
        <v>42</v>
      </c>
      <c r="T20" s="203"/>
    </row>
    <row r="21" spans="2:20" ht="18.600000000000001" customHeight="1">
      <c r="B21" s="202"/>
      <c r="C21" s="386"/>
      <c r="D21" s="339"/>
      <c r="E21" s="388" t="s">
        <v>181</v>
      </c>
      <c r="F21" s="389"/>
      <c r="G21" s="389"/>
      <c r="H21" s="389"/>
      <c r="I21" s="389"/>
      <c r="J21" s="390"/>
      <c r="K21" s="147" t="s">
        <v>188</v>
      </c>
      <c r="L21" s="148">
        <f>L14-(L16+L17+L18+L19+L20)</f>
        <v>0</v>
      </c>
      <c r="M21" s="59" t="s">
        <v>42</v>
      </c>
      <c r="N21" s="147" t="s">
        <v>242</v>
      </c>
      <c r="O21" s="148">
        <f>O14-(O16+O17+O18+O19+O20)</f>
        <v>0</v>
      </c>
      <c r="P21" s="59" t="s">
        <v>42</v>
      </c>
      <c r="Q21" s="376" t="s">
        <v>264</v>
      </c>
      <c r="R21" s="376"/>
      <c r="S21" s="376"/>
      <c r="T21" s="377"/>
    </row>
    <row r="22" spans="2:20" ht="20.399999999999999" customHeight="1">
      <c r="B22" s="202"/>
      <c r="T22" s="203"/>
    </row>
    <row r="23" spans="2:20" ht="19.8">
      <c r="B23" s="202"/>
      <c r="C23" s="197" t="s">
        <v>254</v>
      </c>
      <c r="T23" s="203"/>
    </row>
    <row r="24" spans="2:20">
      <c r="B24" s="202"/>
      <c r="C24" s="345"/>
      <c r="D24" s="345"/>
      <c r="E24" s="345"/>
      <c r="F24" s="345"/>
      <c r="G24" s="356" t="s">
        <v>227</v>
      </c>
      <c r="H24" s="357"/>
      <c r="I24" s="357"/>
      <c r="J24" s="378"/>
      <c r="K24" s="347" t="s">
        <v>247</v>
      </c>
      <c r="L24" s="347"/>
      <c r="M24" s="347"/>
      <c r="N24" s="347"/>
      <c r="O24" s="347"/>
      <c r="P24" s="347"/>
      <c r="Q24" s="345" t="s">
        <v>277</v>
      </c>
      <c r="R24" s="345"/>
      <c r="S24" s="345"/>
      <c r="T24" s="203"/>
    </row>
    <row r="25" spans="2:20">
      <c r="B25" s="202"/>
      <c r="C25" s="358" t="s">
        <v>62</v>
      </c>
      <c r="D25" s="358"/>
      <c r="E25" s="358"/>
      <c r="F25" s="358"/>
      <c r="G25" s="214" t="s">
        <v>271</v>
      </c>
      <c r="H25" s="373">
        <f>H26+H27</f>
        <v>0</v>
      </c>
      <c r="I25" s="374"/>
      <c r="J25" s="213" t="s">
        <v>42</v>
      </c>
      <c r="K25" s="214" t="s">
        <v>272</v>
      </c>
      <c r="L25" s="374">
        <f>L26+L27</f>
        <v>0</v>
      </c>
      <c r="M25" s="379"/>
      <c r="N25" s="379"/>
      <c r="O25" s="345" t="s">
        <v>42</v>
      </c>
      <c r="P25" s="345"/>
      <c r="Q25" s="380"/>
      <c r="R25" s="380"/>
      <c r="S25" s="380"/>
      <c r="T25" s="203"/>
    </row>
    <row r="26" spans="2:20">
      <c r="B26" s="202"/>
      <c r="C26" s="363"/>
      <c r="D26" s="365" t="s">
        <v>47</v>
      </c>
      <c r="E26" s="366"/>
      <c r="F26" s="367"/>
      <c r="G26" s="215" t="s">
        <v>54</v>
      </c>
      <c r="H26" s="373">
        <f>L13</f>
        <v>0</v>
      </c>
      <c r="I26" s="374"/>
      <c r="J26" s="213" t="s">
        <v>42</v>
      </c>
      <c r="K26" s="215" t="s">
        <v>235</v>
      </c>
      <c r="L26" s="374">
        <f>O13</f>
        <v>0</v>
      </c>
      <c r="M26" s="375"/>
      <c r="N26" s="375"/>
      <c r="O26" s="345" t="s">
        <v>42</v>
      </c>
      <c r="P26" s="345"/>
      <c r="Q26" s="380"/>
      <c r="R26" s="380"/>
      <c r="S26" s="380"/>
      <c r="T26" s="203"/>
    </row>
    <row r="27" spans="2:20">
      <c r="B27" s="202"/>
      <c r="C27" s="364"/>
      <c r="D27" s="359" t="s">
        <v>243</v>
      </c>
      <c r="E27" s="359"/>
      <c r="F27" s="359"/>
      <c r="G27" s="215" t="s">
        <v>188</v>
      </c>
      <c r="H27" s="373">
        <f>L21</f>
        <v>0</v>
      </c>
      <c r="I27" s="374"/>
      <c r="J27" s="213" t="s">
        <v>42</v>
      </c>
      <c r="K27" s="215" t="s">
        <v>242</v>
      </c>
      <c r="L27" s="374">
        <f>O21</f>
        <v>0</v>
      </c>
      <c r="M27" s="375"/>
      <c r="N27" s="375"/>
      <c r="O27" s="345" t="s">
        <v>42</v>
      </c>
      <c r="P27" s="345"/>
      <c r="Q27" s="380"/>
      <c r="R27" s="380"/>
      <c r="S27" s="380"/>
      <c r="T27" s="203"/>
    </row>
    <row r="28" spans="2:20">
      <c r="B28" s="202"/>
      <c r="C28" s="368" t="s">
        <v>281</v>
      </c>
      <c r="D28" s="369"/>
      <c r="E28" s="369"/>
      <c r="F28" s="370"/>
      <c r="G28" s="381" t="s">
        <v>290</v>
      </c>
      <c r="H28" s="371"/>
      <c r="I28" s="371"/>
      <c r="J28" s="372"/>
      <c r="K28" s="371" t="s">
        <v>290</v>
      </c>
      <c r="L28" s="371"/>
      <c r="M28" s="371"/>
      <c r="N28" s="371"/>
      <c r="O28" s="371"/>
      <c r="P28" s="372"/>
      <c r="Q28" s="380"/>
      <c r="R28" s="380"/>
      <c r="S28" s="380"/>
      <c r="T28" s="203"/>
    </row>
    <row r="29" spans="2:20">
      <c r="B29" s="202"/>
      <c r="C29" s="360" t="s">
        <v>245</v>
      </c>
      <c r="D29" s="360"/>
      <c r="E29" s="360"/>
      <c r="F29" s="360"/>
      <c r="G29" s="215" t="str">
        <f>IF(G28="専用駐車場",K13,IF(G28="共用駐車場",K21,"-"))</f>
        <v>-</v>
      </c>
      <c r="H29" s="373">
        <f>IF(G28="専用駐車場",L13,L21)</f>
        <v>0</v>
      </c>
      <c r="I29" s="374"/>
      <c r="J29" s="213" t="s">
        <v>42</v>
      </c>
      <c r="K29" s="215" t="str">
        <f>IF(K28="専用駐車場",N13,IF(K28="共用駐車場",N21,"-"))</f>
        <v>-</v>
      </c>
      <c r="L29" s="374">
        <f>IF(K28="専用駐車場",O13,O21)</f>
        <v>0</v>
      </c>
      <c r="M29" s="375"/>
      <c r="N29" s="375"/>
      <c r="O29" s="345" t="s">
        <v>42</v>
      </c>
      <c r="P29" s="345"/>
      <c r="Q29" s="380"/>
      <c r="R29" s="380"/>
      <c r="S29" s="380"/>
      <c r="T29" s="203"/>
    </row>
    <row r="30" spans="2:20">
      <c r="B30" s="202"/>
      <c r="C30" s="361" t="s">
        <v>246</v>
      </c>
      <c r="D30" s="362"/>
      <c r="E30" s="362"/>
      <c r="F30" s="362"/>
      <c r="G30" s="216" t="s">
        <v>259</v>
      </c>
      <c r="H30" s="346"/>
      <c r="I30" s="346"/>
      <c r="J30" s="346"/>
      <c r="K30" s="216" t="s">
        <v>259</v>
      </c>
      <c r="L30" s="346"/>
      <c r="M30" s="346"/>
      <c r="N30" s="346"/>
      <c r="O30" s="346"/>
      <c r="P30" s="346"/>
      <c r="Q30" s="380"/>
      <c r="R30" s="380"/>
      <c r="S30" s="380"/>
      <c r="T30" s="203"/>
    </row>
    <row r="31" spans="2:20">
      <c r="B31" s="202"/>
      <c r="C31" s="402" t="s">
        <v>255</v>
      </c>
      <c r="D31" s="403"/>
      <c r="E31" s="403"/>
      <c r="F31" s="404"/>
      <c r="G31" s="381"/>
      <c r="H31" s="371"/>
      <c r="I31" s="371"/>
      <c r="J31" s="372"/>
      <c r="K31" s="381"/>
      <c r="L31" s="371"/>
      <c r="M31" s="371"/>
      <c r="N31" s="371"/>
      <c r="O31" s="371"/>
      <c r="P31" s="372"/>
      <c r="Q31" s="380"/>
      <c r="R31" s="380"/>
      <c r="S31" s="380"/>
      <c r="T31" s="203"/>
    </row>
    <row r="32" spans="2:20" ht="28.5" customHeight="1">
      <c r="B32" s="202"/>
      <c r="C32" s="217"/>
      <c r="D32" s="353" t="s">
        <v>261</v>
      </c>
      <c r="E32" s="353"/>
      <c r="F32" s="353"/>
      <c r="G32" s="353"/>
      <c r="H32" s="353"/>
      <c r="I32" s="353"/>
      <c r="J32" s="353"/>
      <c r="K32" s="353"/>
      <c r="L32" s="353"/>
      <c r="M32" s="353"/>
      <c r="N32" s="353"/>
      <c r="O32" s="353"/>
      <c r="P32" s="353"/>
      <c r="Q32" s="353"/>
      <c r="R32" s="353"/>
      <c r="S32" s="353"/>
      <c r="T32" s="203"/>
    </row>
    <row r="33" spans="2:22" ht="18" customHeight="1">
      <c r="B33" s="202"/>
      <c r="C33" s="217"/>
      <c r="D33" s="354"/>
      <c r="E33" s="354"/>
      <c r="F33" s="354"/>
      <c r="G33" s="354"/>
      <c r="H33" s="354"/>
      <c r="I33" s="354"/>
      <c r="J33" s="354"/>
      <c r="K33" s="354"/>
      <c r="L33" s="354"/>
      <c r="M33" s="354"/>
      <c r="N33" s="354"/>
      <c r="O33" s="354"/>
      <c r="P33" s="354"/>
      <c r="Q33" s="354"/>
      <c r="R33" s="354"/>
      <c r="S33" s="354"/>
      <c r="T33" s="203"/>
    </row>
    <row r="34" spans="2:22" ht="19.8">
      <c r="B34" s="202"/>
      <c r="C34" s="197" t="s">
        <v>248</v>
      </c>
      <c r="O34" s="355" t="s">
        <v>273</v>
      </c>
      <c r="P34" s="355"/>
      <c r="Q34" s="355"/>
      <c r="R34" s="355"/>
      <c r="S34" s="355"/>
      <c r="T34" s="203"/>
    </row>
    <row r="35" spans="2:22">
      <c r="B35" s="202"/>
      <c r="C35" s="356" t="str">
        <f>IF(G31="評価基準","住宅用途 【評価基準】","住宅用途 【誘導水準】")</f>
        <v>住宅用途 【誘導水準】</v>
      </c>
      <c r="D35" s="357"/>
      <c r="E35" s="357"/>
      <c r="F35" s="357"/>
      <c r="G35" s="357"/>
      <c r="H35" s="357"/>
      <c r="I35" s="357"/>
      <c r="J35" s="357"/>
      <c r="K35" s="347" t="str">
        <f>IF(K31="評価基準","住宅以外の用途 【評価基準】","住宅以外の用途 【誘導水準】")</f>
        <v>住宅以外の用途 【誘導水準】</v>
      </c>
      <c r="L35" s="347"/>
      <c r="M35" s="347"/>
      <c r="N35" s="347"/>
      <c r="O35" s="347"/>
      <c r="P35" s="347"/>
      <c r="Q35" s="347"/>
      <c r="R35" s="347"/>
      <c r="S35" s="347"/>
      <c r="T35" s="203"/>
    </row>
    <row r="36" spans="2:22" ht="29.1" customHeight="1">
      <c r="B36" s="202"/>
      <c r="C36" s="348" t="s">
        <v>282</v>
      </c>
      <c r="D36" s="349"/>
      <c r="E36" s="349"/>
      <c r="F36" s="349"/>
      <c r="G36" s="349"/>
      <c r="H36" s="349"/>
      <c r="I36" s="349"/>
      <c r="J36" s="349"/>
      <c r="K36" s="352" t="s">
        <v>283</v>
      </c>
      <c r="L36" s="352"/>
      <c r="M36" s="352"/>
      <c r="N36" s="352"/>
      <c r="O36" s="352"/>
      <c r="P36" s="352"/>
      <c r="Q36" s="352"/>
      <c r="R36" s="352"/>
      <c r="S36" s="352"/>
      <c r="T36" s="203"/>
    </row>
    <row r="37" spans="2:22">
      <c r="B37" s="202"/>
      <c r="C37" s="338"/>
      <c r="D37" s="332" t="s">
        <v>284</v>
      </c>
      <c r="E37" s="333"/>
      <c r="F37" s="333"/>
      <c r="G37" s="333"/>
      <c r="H37" s="333"/>
      <c r="I37" s="333"/>
      <c r="J37" s="333"/>
      <c r="K37" s="343"/>
      <c r="L37" s="332" t="s">
        <v>253</v>
      </c>
      <c r="M37" s="333"/>
      <c r="N37" s="333"/>
      <c r="O37" s="333"/>
      <c r="P37" s="333"/>
      <c r="Q37" s="333"/>
      <c r="R37" s="333"/>
      <c r="S37" s="334"/>
      <c r="T37" s="203"/>
    </row>
    <row r="38" spans="2:22" ht="33" customHeight="1">
      <c r="B38" s="202"/>
      <c r="C38" s="338"/>
      <c r="D38" s="335" t="str">
        <f>IF(G31="評価基準","住宅用途の主たる駐車施設において、住宅専用駐車場整備基準の２倍以上3倍未満の区画に普通充電設備等を整備","住宅用途の主たる駐車施設において、住宅専用駐車場整備基準の３倍以上の区画に普通充電設備等を整備")</f>
        <v>住宅用途の主たる駐車施設において、住宅専用駐車場整備基準の３倍以上の区画に普通充電設備等を整備</v>
      </c>
      <c r="E38" s="336"/>
      <c r="F38" s="336"/>
      <c r="G38" s="336"/>
      <c r="H38" s="336"/>
      <c r="I38" s="337"/>
      <c r="J38" s="240"/>
      <c r="K38" s="343"/>
      <c r="L38" s="340" t="str">
        <f>IF(K31="評価基準","住宅以外の用途の主たる駐車施設において、非住宅専用駐車場整備基準の２倍以上3倍未満の区画に普通充電設備等を整備","住宅以外の用途の主たる駐車施設において、非住宅専用駐車場整備基準の３倍以上の区画に普通充電設備等を整備")</f>
        <v>住宅以外の用途の主たる駐車施設において、非住宅専用駐車場整備基準の３倍以上の区画に普通充電設備等を整備</v>
      </c>
      <c r="M38" s="340"/>
      <c r="N38" s="340"/>
      <c r="O38" s="340"/>
      <c r="P38" s="340"/>
      <c r="Q38" s="340"/>
      <c r="R38" s="340"/>
      <c r="S38" s="242"/>
      <c r="T38" s="203"/>
    </row>
    <row r="39" spans="2:22">
      <c r="B39" s="202"/>
      <c r="C39" s="338"/>
      <c r="D39" s="332" t="s">
        <v>285</v>
      </c>
      <c r="E39" s="333"/>
      <c r="F39" s="333"/>
      <c r="G39" s="333"/>
      <c r="H39" s="333"/>
      <c r="I39" s="333"/>
      <c r="J39" s="333"/>
      <c r="K39" s="343"/>
      <c r="L39" s="332" t="s">
        <v>286</v>
      </c>
      <c r="M39" s="333"/>
      <c r="N39" s="333"/>
      <c r="O39" s="333"/>
      <c r="P39" s="333"/>
      <c r="Q39" s="333"/>
      <c r="R39" s="333"/>
      <c r="S39" s="334"/>
      <c r="T39" s="203"/>
    </row>
    <row r="40" spans="2:22" ht="32.4" customHeight="1">
      <c r="B40" s="202"/>
      <c r="C40" s="339"/>
      <c r="D40" s="335" t="str">
        <f>IF(G31="評価基準","住宅用途の主たる駐車施設において、３の区画に普通充電設備等を整備","住宅用途の主たる駐車施設において、４以上の区画に普通充電設備等を整備")</f>
        <v>住宅用途の主たる駐車施設において、４以上の区画に普通充電設備等を整備</v>
      </c>
      <c r="E40" s="336"/>
      <c r="F40" s="336"/>
      <c r="G40" s="336"/>
      <c r="H40" s="336"/>
      <c r="I40" s="337"/>
      <c r="J40" s="240"/>
      <c r="K40" s="344"/>
      <c r="L40" s="335" t="str">
        <f>IF(K31="評価基準","住宅以外の用途の主たる駐車施設において、３の区画に普通充電設備等を整備","住宅以外の用途の主たる駐車施設において、４以上の区画に普通充電設備等を整備")</f>
        <v>住宅以外の用途の主たる駐車施設において、４以上の区画に普通充電設備等を整備</v>
      </c>
      <c r="M40" s="336"/>
      <c r="N40" s="336"/>
      <c r="O40" s="336"/>
      <c r="P40" s="336"/>
      <c r="Q40" s="336"/>
      <c r="R40" s="337"/>
      <c r="S40" s="242"/>
      <c r="T40" s="203"/>
    </row>
    <row r="41" spans="2:22" ht="30.9" customHeight="1">
      <c r="B41" s="202"/>
      <c r="C41" s="348" t="s">
        <v>287</v>
      </c>
      <c r="D41" s="349"/>
      <c r="E41" s="349"/>
      <c r="F41" s="349"/>
      <c r="G41" s="349"/>
      <c r="H41" s="349"/>
      <c r="I41" s="349"/>
      <c r="J41" s="349"/>
      <c r="K41" s="348" t="s">
        <v>288</v>
      </c>
      <c r="L41" s="350"/>
      <c r="M41" s="350"/>
      <c r="N41" s="350"/>
      <c r="O41" s="350"/>
      <c r="P41" s="350"/>
      <c r="Q41" s="350"/>
      <c r="R41" s="350"/>
      <c r="S41" s="351"/>
      <c r="T41" s="203"/>
    </row>
    <row r="42" spans="2:22">
      <c r="B42" s="202"/>
      <c r="C42" s="338"/>
      <c r="D42" s="332" t="s">
        <v>284</v>
      </c>
      <c r="E42" s="333"/>
      <c r="F42" s="333"/>
      <c r="G42" s="333"/>
      <c r="H42" s="333"/>
      <c r="I42" s="333"/>
      <c r="J42" s="333"/>
      <c r="K42" s="343"/>
      <c r="L42" s="332" t="s">
        <v>253</v>
      </c>
      <c r="M42" s="333"/>
      <c r="N42" s="333"/>
      <c r="O42" s="333"/>
      <c r="P42" s="333"/>
      <c r="Q42" s="333"/>
      <c r="R42" s="333"/>
      <c r="S42" s="334"/>
      <c r="T42" s="203"/>
    </row>
    <row r="43" spans="2:22" ht="31.5" customHeight="1">
      <c r="B43" s="202"/>
      <c r="C43" s="338"/>
      <c r="D43" s="335"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3" s="336"/>
      <c r="F43" s="336"/>
      <c r="G43" s="336"/>
      <c r="H43" s="336"/>
      <c r="I43" s="337"/>
      <c r="J43" s="240"/>
      <c r="K43" s="343"/>
      <c r="L43" s="340"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3" s="340"/>
      <c r="N43" s="340"/>
      <c r="O43" s="340"/>
      <c r="P43" s="340"/>
      <c r="Q43" s="340"/>
      <c r="R43" s="340"/>
      <c r="S43" s="242"/>
      <c r="T43" s="203"/>
    </row>
    <row r="44" spans="2:22">
      <c r="B44" s="202"/>
      <c r="C44" s="338"/>
      <c r="D44" s="332" t="s">
        <v>285</v>
      </c>
      <c r="E44" s="333"/>
      <c r="F44" s="333"/>
      <c r="G44" s="333"/>
      <c r="H44" s="333"/>
      <c r="I44" s="333"/>
      <c r="J44" s="333"/>
      <c r="K44" s="343"/>
      <c r="L44" s="332" t="s">
        <v>286</v>
      </c>
      <c r="M44" s="333"/>
      <c r="N44" s="333"/>
      <c r="O44" s="333"/>
      <c r="P44" s="333"/>
      <c r="Q44" s="333"/>
      <c r="R44" s="333"/>
      <c r="S44" s="334"/>
      <c r="T44" s="203"/>
    </row>
    <row r="45" spans="2:22" ht="28.5" customHeight="1">
      <c r="B45" s="202"/>
      <c r="C45" s="339"/>
      <c r="D45" s="335"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5" s="336"/>
      <c r="F45" s="336"/>
      <c r="G45" s="336"/>
      <c r="H45" s="336"/>
      <c r="I45" s="337"/>
      <c r="J45" s="240"/>
      <c r="K45" s="344"/>
      <c r="L45" s="335"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5" s="336"/>
      <c r="N45" s="336"/>
      <c r="O45" s="336"/>
      <c r="P45" s="336"/>
      <c r="Q45" s="336"/>
      <c r="R45" s="337"/>
      <c r="S45" s="242" t="s">
        <v>290</v>
      </c>
      <c r="T45" s="203"/>
    </row>
    <row r="46" spans="2:22" ht="20.100000000000001" customHeight="1">
      <c r="B46" s="202"/>
      <c r="C46" s="49"/>
      <c r="D46" s="218"/>
      <c r="E46" s="218"/>
      <c r="F46" s="218"/>
      <c r="G46" s="218"/>
      <c r="H46" s="218"/>
      <c r="I46" s="218"/>
      <c r="J46" s="49"/>
      <c r="K46" s="219"/>
      <c r="L46" s="218"/>
      <c r="M46" s="218"/>
      <c r="N46" s="218"/>
      <c r="O46" s="218"/>
      <c r="P46" s="218"/>
      <c r="Q46" s="218"/>
      <c r="R46" s="218"/>
      <c r="S46" s="49"/>
      <c r="T46" s="203"/>
    </row>
    <row r="47" spans="2:22" ht="19.8">
      <c r="B47" s="202"/>
      <c r="C47" s="197" t="s">
        <v>256</v>
      </c>
      <c r="D47" s="218"/>
      <c r="E47" s="218"/>
      <c r="F47" s="218"/>
      <c r="G47" s="218"/>
      <c r="H47" s="218"/>
      <c r="I47" s="218"/>
      <c r="J47" s="49"/>
      <c r="K47" s="219"/>
      <c r="L47" s="218"/>
      <c r="M47" s="218"/>
      <c r="N47" s="218"/>
      <c r="O47" s="218"/>
      <c r="P47" s="218"/>
      <c r="Q47" s="218"/>
      <c r="R47" s="218"/>
      <c r="S47" s="49"/>
      <c r="T47" s="203"/>
    </row>
    <row r="48" spans="2:22">
      <c r="B48" s="202"/>
      <c r="C48" s="405" t="s">
        <v>289</v>
      </c>
      <c r="D48" s="405"/>
      <c r="E48" s="405"/>
      <c r="F48" s="405"/>
      <c r="G48" s="405"/>
      <c r="H48" s="405"/>
      <c r="I48" s="220">
        <f>IF(V48&gt;10,10,V48)</f>
        <v>0</v>
      </c>
      <c r="J48" s="78" t="s">
        <v>42</v>
      </c>
      <c r="K48" s="341"/>
      <c r="L48" s="342"/>
      <c r="M48" s="342"/>
      <c r="N48" s="342"/>
      <c r="O48" s="342"/>
      <c r="P48" s="342"/>
      <c r="Q48" s="342"/>
      <c r="R48" s="342"/>
      <c r="S48" s="342"/>
      <c r="T48" s="203"/>
      <c r="V48" s="119">
        <f>ROUNDDOWN((L13+O13)*0.2,0)</f>
        <v>0</v>
      </c>
    </row>
    <row r="49" spans="2:20" ht="27" customHeight="1">
      <c r="B49" s="202"/>
      <c r="C49" s="398" t="s">
        <v>257</v>
      </c>
      <c r="D49" s="399"/>
      <c r="E49" s="399"/>
      <c r="F49" s="399"/>
      <c r="G49" s="399"/>
      <c r="H49" s="221" t="s">
        <v>260</v>
      </c>
      <c r="I49" s="243"/>
      <c r="J49" s="78" t="s">
        <v>42</v>
      </c>
      <c r="K49" s="398" t="s">
        <v>258</v>
      </c>
      <c r="L49" s="399"/>
      <c r="M49" s="399"/>
      <c r="N49" s="399"/>
      <c r="O49" s="399"/>
      <c r="P49" s="399"/>
      <c r="Q49" s="221" t="s">
        <v>262</v>
      </c>
      <c r="R49" s="243"/>
      <c r="S49" s="78" t="s">
        <v>42</v>
      </c>
      <c r="T49" s="203"/>
    </row>
    <row r="50" spans="2:20" ht="27" customHeight="1">
      <c r="B50" s="222"/>
      <c r="C50" s="223"/>
      <c r="D50" s="406" t="s">
        <v>270</v>
      </c>
      <c r="E50" s="406"/>
      <c r="F50" s="406"/>
      <c r="G50" s="406"/>
      <c r="H50" s="406"/>
      <c r="I50" s="406"/>
      <c r="J50" s="406"/>
      <c r="K50" s="406"/>
      <c r="L50" s="406"/>
      <c r="M50" s="406"/>
      <c r="N50" s="406"/>
      <c r="O50" s="406"/>
      <c r="P50" s="406"/>
      <c r="Q50" s="406"/>
      <c r="R50" s="406"/>
      <c r="S50" s="406"/>
      <c r="T50" s="193"/>
    </row>
    <row r="51" spans="2:20" ht="45.6" customHeight="1">
      <c r="C51" s="330" t="s">
        <v>250</v>
      </c>
      <c r="D51" s="331"/>
      <c r="E51" s="331"/>
      <c r="F51" s="331"/>
      <c r="G51" s="331"/>
      <c r="H51" s="331"/>
      <c r="I51" s="331"/>
      <c r="J51" s="331"/>
      <c r="K51" s="331"/>
      <c r="L51" s="331"/>
      <c r="M51" s="331"/>
      <c r="N51" s="331"/>
      <c r="O51" s="331"/>
      <c r="P51" s="331"/>
      <c r="Q51" s="331"/>
      <c r="R51" s="331"/>
      <c r="S51" s="331"/>
    </row>
    <row r="52" spans="2:20" ht="30.6" customHeight="1">
      <c r="C52" s="376" t="s">
        <v>251</v>
      </c>
      <c r="D52" s="376"/>
      <c r="E52" s="376"/>
      <c r="F52" s="376"/>
      <c r="G52" s="376"/>
      <c r="H52" s="376"/>
      <c r="I52" s="376"/>
      <c r="J52" s="376"/>
      <c r="K52" s="376"/>
      <c r="L52" s="376"/>
      <c r="M52" s="376"/>
      <c r="N52" s="376"/>
      <c r="O52" s="376"/>
      <c r="P52" s="376"/>
      <c r="Q52" s="376"/>
      <c r="R52" s="376"/>
      <c r="S52" s="376"/>
    </row>
    <row r="53" spans="2:20">
      <c r="C53" s="224" t="s">
        <v>252</v>
      </c>
    </row>
    <row r="54" spans="2:20">
      <c r="C54" s="224" t="s">
        <v>276</v>
      </c>
    </row>
    <row r="55" spans="2:20">
      <c r="C55" s="224" t="s">
        <v>274</v>
      </c>
    </row>
  </sheetData>
  <sheetProtection algorithmName="SHA-512" hashValue="iRJxh1QcllcgQMXR5gzU0Kl6BrJPIWaw5ZO8Jb+uCX1EOq+PA4oQI060UO5R/gcGkAg7JptRhaGVaXSyL5KuNg==" saltValue="yXwY5CIZyYq1fw9La96Sag==" spinCount="100000" sheet="1" objects="1" scenarios="1"/>
  <mergeCells count="89">
    <mergeCell ref="S1:T1"/>
    <mergeCell ref="C52:S52"/>
    <mergeCell ref="C31:F31"/>
    <mergeCell ref="G31:J31"/>
    <mergeCell ref="K31:P31"/>
    <mergeCell ref="K49:P49"/>
    <mergeCell ref="C48:H48"/>
    <mergeCell ref="D50:S50"/>
    <mergeCell ref="C49:G49"/>
    <mergeCell ref="K4:M4"/>
    <mergeCell ref="N4:P4"/>
    <mergeCell ref="K15:M15"/>
    <mergeCell ref="N15:P15"/>
    <mergeCell ref="K7:M7"/>
    <mergeCell ref="N7:P7"/>
    <mergeCell ref="F16:J16"/>
    <mergeCell ref="C5:J5"/>
    <mergeCell ref="C6:C21"/>
    <mergeCell ref="D6:J6"/>
    <mergeCell ref="D10:D13"/>
    <mergeCell ref="E13:J13"/>
    <mergeCell ref="D14:J14"/>
    <mergeCell ref="D15:D21"/>
    <mergeCell ref="E15:J15"/>
    <mergeCell ref="F17:J17"/>
    <mergeCell ref="F18:J18"/>
    <mergeCell ref="F19:J19"/>
    <mergeCell ref="F20:J20"/>
    <mergeCell ref="E21:J21"/>
    <mergeCell ref="Q13:T13"/>
    <mergeCell ref="Q21:T21"/>
    <mergeCell ref="K24:P24"/>
    <mergeCell ref="G24:J24"/>
    <mergeCell ref="O27:P27"/>
    <mergeCell ref="O26:P26"/>
    <mergeCell ref="O25:P25"/>
    <mergeCell ref="L27:N27"/>
    <mergeCell ref="L26:N26"/>
    <mergeCell ref="H27:I27"/>
    <mergeCell ref="H26:I26"/>
    <mergeCell ref="L25:N25"/>
    <mergeCell ref="H25:I25"/>
    <mergeCell ref="Q24:S24"/>
    <mergeCell ref="Q25:S31"/>
    <mergeCell ref="G28:J28"/>
    <mergeCell ref="C24:F24"/>
    <mergeCell ref="C25:F25"/>
    <mergeCell ref="D27:F27"/>
    <mergeCell ref="C37:C40"/>
    <mergeCell ref="K37:K40"/>
    <mergeCell ref="C29:F29"/>
    <mergeCell ref="C30:F30"/>
    <mergeCell ref="C26:C27"/>
    <mergeCell ref="D26:F26"/>
    <mergeCell ref="C28:F28"/>
    <mergeCell ref="D39:J39"/>
    <mergeCell ref="D38:I38"/>
    <mergeCell ref="D40:I40"/>
    <mergeCell ref="K28:P28"/>
    <mergeCell ref="H29:I29"/>
    <mergeCell ref="L29:N29"/>
    <mergeCell ref="O29:P29"/>
    <mergeCell ref="L30:P30"/>
    <mergeCell ref="H30:J30"/>
    <mergeCell ref="K35:S35"/>
    <mergeCell ref="C41:J41"/>
    <mergeCell ref="K41:S41"/>
    <mergeCell ref="K36:S36"/>
    <mergeCell ref="L38:R38"/>
    <mergeCell ref="L40:R40"/>
    <mergeCell ref="D37:J37"/>
    <mergeCell ref="L37:S37"/>
    <mergeCell ref="L39:S39"/>
    <mergeCell ref="D32:S33"/>
    <mergeCell ref="O34:S34"/>
    <mergeCell ref="C35:J35"/>
    <mergeCell ref="C36:J36"/>
    <mergeCell ref="C51:S51"/>
    <mergeCell ref="D44:J44"/>
    <mergeCell ref="L44:S44"/>
    <mergeCell ref="D45:I45"/>
    <mergeCell ref="L45:R45"/>
    <mergeCell ref="C42:C45"/>
    <mergeCell ref="D42:J42"/>
    <mergeCell ref="L42:S42"/>
    <mergeCell ref="D43:I43"/>
    <mergeCell ref="L43:R43"/>
    <mergeCell ref="K48:S48"/>
    <mergeCell ref="K42:K45"/>
  </mergeCells>
  <phoneticPr fontId="1"/>
  <conditionalFormatting sqref="K37">
    <cfRule type="expression" dxfId="54" priority="21">
      <formula>$L$24="D-2"</formula>
    </cfRule>
    <cfRule type="expression" dxfId="53" priority="27">
      <formula>$L$24="D-1"</formula>
    </cfRule>
    <cfRule type="expression" dxfId="52" priority="28">
      <formula>$L$24="D-１"</formula>
    </cfRule>
    <cfRule type="expression" dxfId="51" priority="30">
      <formula>$L$24="C"</formula>
    </cfRule>
    <cfRule type="expression" dxfId="50" priority="34">
      <formula>$L$24="B-2"</formula>
    </cfRule>
    <cfRule type="expression" dxfId="49" priority="36">
      <formula>$L$24="A"</formula>
    </cfRule>
  </conditionalFormatting>
  <conditionalFormatting sqref="K42">
    <cfRule type="expression" dxfId="48" priority="13">
      <formula>$L$24="D-2"</formula>
    </cfRule>
    <cfRule type="expression" dxfId="47" priority="14">
      <formula>$L$24="D-1"</formula>
    </cfRule>
    <cfRule type="expression" dxfId="46" priority="15">
      <formula>$L$24="D-１"</formula>
    </cfRule>
    <cfRule type="expression" dxfId="45" priority="16">
      <formula>$L$24="C"</formula>
    </cfRule>
    <cfRule type="expression" dxfId="44" priority="17">
      <formula>$L$24="B-2"</formula>
    </cfRule>
    <cfRule type="expression" dxfId="43" priority="18">
      <formula>$L$24="A"</formula>
    </cfRule>
  </conditionalFormatting>
  <dataValidations count="5">
    <dataValidation type="list" allowBlank="1" showInputMessage="1" showErrorMessage="1" sqref="L30:P30 H30:J30" xr:uid="{9ABAB6A5-CF04-473A-B1DD-EDE3D1CB1870}">
      <formula1>"　,適用される,適用されない,なし"</formula1>
    </dataValidation>
    <dataValidation type="list" allowBlank="1" showInputMessage="1" showErrorMessage="1" sqref="S47 J47" xr:uid="{42E87330-39AF-4C57-8E16-1EA21B760184}">
      <formula1>"○"</formula1>
    </dataValidation>
    <dataValidation type="list" allowBlank="1" showInputMessage="1" showErrorMessage="1" sqref="G31:P31" xr:uid="{1C127EBE-A0D9-48DE-BB72-D6B2706385CA}">
      <formula1>"　,評価基準,誘導水準,適用基準なし"</formula1>
    </dataValidation>
    <dataValidation type="list" allowBlank="1" showInputMessage="1" showErrorMessage="1" sqref="G28:P28" xr:uid="{DAB2F53E-B862-45C7-90DB-B71DB4A9A5B7}">
      <formula1>"　,専用駐車場,共用駐車場,なし"</formula1>
    </dataValidation>
    <dataValidation type="list" allowBlank="1" showInputMessage="1" showErrorMessage="1" sqref="J38 J40 J43 J45 S45 S43 S40 S38" xr:uid="{F19F38E8-D1AD-4870-AFFE-27E78B84EA21}">
      <formula1>"　,○"</formula1>
    </dataValidation>
  </dataValidations>
  <pageMargins left="0.23622047244094491" right="0.23622047244094491" top="0.39370078740157483" bottom="0.39370078740157483" header="0.31496062992125984" footer="0.31496062992125984"/>
  <pageSetup paperSize="9" scale="72" fitToHeight="0" orientation="portrait" r:id="rId1"/>
  <headerFooter>
    <oddFooter>&amp;LEV及びPHEV用充電設備の設置に関するチェックシート2025年度版</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Q71"/>
  <sheetViews>
    <sheetView showGridLines="0" view="pageBreakPreview" topLeftCell="A55" zoomScale="85" zoomScaleNormal="100" zoomScaleSheetLayoutView="85" workbookViewId="0"/>
  </sheetViews>
  <sheetFormatPr defaultColWidth="8.88671875" defaultRowHeight="15"/>
  <cols>
    <col min="1" max="1" width="2.44140625" style="52" customWidth="1"/>
    <col min="2" max="3" width="10.6640625" style="52" customWidth="1"/>
    <col min="4" max="6" width="8.88671875" style="52"/>
    <col min="7" max="7" width="8.109375" style="52" customWidth="1"/>
    <col min="8" max="8" width="8.88671875" style="52" customWidth="1"/>
    <col min="9" max="9" width="12.109375" style="52" customWidth="1"/>
    <col min="10" max="10" width="8.109375" style="52" customWidth="1"/>
    <col min="11" max="11" width="4.88671875" style="52" customWidth="1"/>
    <col min="12" max="12" width="10.88671875" style="52" customWidth="1"/>
    <col min="13" max="13" width="4.44140625" style="52" customWidth="1"/>
    <col min="14" max="14" width="2.44140625" style="52" customWidth="1"/>
    <col min="15" max="15" width="8.88671875" style="52"/>
    <col min="16" max="16" width="2.109375" style="52" customWidth="1"/>
    <col min="17" max="17" width="3.44140625" style="52" customWidth="1"/>
    <col min="18" max="16384" width="8.88671875" style="52"/>
  </cols>
  <sheetData>
    <row r="1" spans="1:17" ht="16.2">
      <c r="A1" s="51" t="s">
        <v>127</v>
      </c>
      <c r="M1" s="53"/>
      <c r="O1" s="447" t="s">
        <v>166</v>
      </c>
      <c r="P1" s="447"/>
    </row>
    <row r="2" spans="1:17" s="95" customFormat="1" ht="23.4" customHeight="1">
      <c r="A2" s="92"/>
      <c r="B2" s="113" t="s">
        <v>167</v>
      </c>
      <c r="C2" s="93"/>
      <c r="D2" s="93"/>
      <c r="E2" s="93"/>
      <c r="F2" s="93"/>
      <c r="G2" s="93"/>
      <c r="H2" s="93"/>
      <c r="I2" s="93"/>
      <c r="J2" s="93"/>
      <c r="K2" s="93"/>
      <c r="L2" s="93"/>
      <c r="M2" s="93"/>
      <c r="N2" s="93"/>
      <c r="O2" s="93"/>
      <c r="P2" s="94"/>
      <c r="Q2" s="52"/>
    </row>
    <row r="3" spans="1:17" ht="15" customHeight="1">
      <c r="A3" s="57"/>
      <c r="B3" s="382" t="s">
        <v>59</v>
      </c>
      <c r="C3" s="389"/>
      <c r="D3" s="389"/>
      <c r="E3" s="389"/>
      <c r="F3" s="389"/>
      <c r="G3" s="389"/>
      <c r="H3" s="389"/>
      <c r="I3" s="390"/>
      <c r="J3" s="58">
        <f>J4+J12</f>
        <v>10</v>
      </c>
      <c r="K3" s="59" t="s">
        <v>42</v>
      </c>
      <c r="M3" s="60" t="s">
        <v>183</v>
      </c>
      <c r="P3" s="62"/>
    </row>
    <row r="4" spans="1:17" ht="15" customHeight="1">
      <c r="A4" s="57"/>
      <c r="B4" s="338"/>
      <c r="C4" s="439" t="s">
        <v>130</v>
      </c>
      <c r="D4" s="440"/>
      <c r="E4" s="440"/>
      <c r="F4" s="440"/>
      <c r="G4" s="440"/>
      <c r="H4" s="440"/>
      <c r="I4" s="441"/>
      <c r="J4" s="63">
        <v>10</v>
      </c>
      <c r="K4" s="59" t="s">
        <v>42</v>
      </c>
      <c r="L4" s="60" t="s">
        <v>43</v>
      </c>
      <c r="P4" s="62"/>
    </row>
    <row r="5" spans="1:17" ht="15" customHeight="1">
      <c r="A5" s="57"/>
      <c r="B5" s="338"/>
      <c r="C5" s="98"/>
      <c r="D5" s="102" t="s">
        <v>208</v>
      </c>
      <c r="E5" s="99"/>
      <c r="F5" s="99"/>
      <c r="G5" s="99"/>
      <c r="H5" s="99"/>
      <c r="I5" s="101"/>
      <c r="J5" s="415"/>
      <c r="K5" s="416"/>
      <c r="L5" s="60"/>
      <c r="P5" s="62"/>
    </row>
    <row r="6" spans="1:17" ht="15" customHeight="1">
      <c r="A6" s="57"/>
      <c r="B6" s="338"/>
      <c r="C6" s="98"/>
      <c r="D6" s="109"/>
      <c r="E6" s="102" t="s">
        <v>201</v>
      </c>
      <c r="F6" s="99"/>
      <c r="G6" s="99"/>
      <c r="H6" s="99"/>
      <c r="I6" s="101"/>
      <c r="J6" s="63">
        <v>0</v>
      </c>
      <c r="K6" s="59" t="s">
        <v>42</v>
      </c>
      <c r="L6" s="60" t="s">
        <v>170</v>
      </c>
      <c r="P6" s="62"/>
    </row>
    <row r="7" spans="1:17" ht="15" customHeight="1">
      <c r="A7" s="57"/>
      <c r="B7" s="338"/>
      <c r="C7" s="98"/>
      <c r="D7" s="109"/>
      <c r="E7" s="100" t="s">
        <v>202</v>
      </c>
      <c r="F7" s="99"/>
      <c r="G7" s="99"/>
      <c r="H7" s="99"/>
      <c r="I7" s="101"/>
      <c r="J7" s="63">
        <v>1</v>
      </c>
      <c r="K7" s="59" t="s">
        <v>42</v>
      </c>
      <c r="L7" s="60" t="s">
        <v>171</v>
      </c>
      <c r="P7" s="62"/>
    </row>
    <row r="8" spans="1:17">
      <c r="A8" s="57"/>
      <c r="B8" s="338"/>
      <c r="C8" s="442"/>
      <c r="D8" s="109"/>
      <c r="E8" s="103" t="s">
        <v>206</v>
      </c>
      <c r="F8" s="104"/>
      <c r="G8" s="104"/>
      <c r="H8" s="104"/>
      <c r="I8" s="105"/>
      <c r="J8" s="63">
        <v>1</v>
      </c>
      <c r="K8" s="59" t="s">
        <v>42</v>
      </c>
      <c r="L8" s="60" t="s">
        <v>172</v>
      </c>
      <c r="P8" s="62"/>
    </row>
    <row r="9" spans="1:17">
      <c r="A9" s="57"/>
      <c r="B9" s="338"/>
      <c r="C9" s="443"/>
      <c r="D9" s="110"/>
      <c r="E9" s="103" t="s">
        <v>207</v>
      </c>
      <c r="F9" s="104"/>
      <c r="G9" s="104"/>
      <c r="H9" s="104"/>
      <c r="I9" s="105"/>
      <c r="J9" s="63">
        <v>1</v>
      </c>
      <c r="K9" s="59" t="s">
        <v>42</v>
      </c>
      <c r="L9" s="60" t="s">
        <v>173</v>
      </c>
      <c r="P9" s="62"/>
    </row>
    <row r="10" spans="1:17">
      <c r="A10" s="57"/>
      <c r="B10" s="338"/>
      <c r="C10" s="443"/>
      <c r="D10" s="110"/>
      <c r="E10" s="106" t="s">
        <v>210</v>
      </c>
      <c r="F10" s="107"/>
      <c r="G10" s="107"/>
      <c r="H10" s="107"/>
      <c r="I10" s="108"/>
      <c r="J10" s="63">
        <v>1</v>
      </c>
      <c r="K10" s="59" t="s">
        <v>42</v>
      </c>
      <c r="L10" s="60" t="s">
        <v>174</v>
      </c>
      <c r="P10" s="62"/>
    </row>
    <row r="11" spans="1:17" ht="17.399999999999999" customHeight="1">
      <c r="A11" s="57"/>
      <c r="B11" s="338"/>
      <c r="C11" s="443"/>
      <c r="D11" s="388" t="s">
        <v>180</v>
      </c>
      <c r="E11" s="389"/>
      <c r="F11" s="389"/>
      <c r="G11" s="389"/>
      <c r="H11" s="389"/>
      <c r="I11" s="390"/>
      <c r="J11" s="111">
        <f>J4-(J6+J7+J8+J9+J10)</f>
        <v>6</v>
      </c>
      <c r="K11" s="59" t="s">
        <v>42</v>
      </c>
      <c r="L11" s="128" t="s">
        <v>54</v>
      </c>
      <c r="M11" s="52" t="s">
        <v>190</v>
      </c>
      <c r="P11" s="62"/>
    </row>
    <row r="12" spans="1:17" ht="15" customHeight="1">
      <c r="A12" s="57"/>
      <c r="B12" s="338"/>
      <c r="C12" s="439" t="s">
        <v>131</v>
      </c>
      <c r="D12" s="440"/>
      <c r="E12" s="440"/>
      <c r="F12" s="440"/>
      <c r="G12" s="440"/>
      <c r="H12" s="440"/>
      <c r="I12" s="441"/>
      <c r="J12" s="63">
        <v>0</v>
      </c>
      <c r="K12" s="59" t="s">
        <v>42</v>
      </c>
      <c r="L12" s="60" t="s">
        <v>182</v>
      </c>
      <c r="P12" s="62"/>
    </row>
    <row r="13" spans="1:17">
      <c r="A13" s="57"/>
      <c r="B13" s="338"/>
      <c r="C13" s="444"/>
      <c r="D13" s="391" t="s">
        <v>209</v>
      </c>
      <c r="E13" s="392"/>
      <c r="F13" s="392"/>
      <c r="G13" s="392"/>
      <c r="H13" s="392"/>
      <c r="I13" s="393"/>
      <c r="J13" s="415"/>
      <c r="K13" s="416"/>
      <c r="L13" s="60"/>
      <c r="P13" s="62"/>
    </row>
    <row r="14" spans="1:17" ht="15" customHeight="1">
      <c r="A14" s="57"/>
      <c r="B14" s="338"/>
      <c r="C14" s="444"/>
      <c r="D14" s="109"/>
      <c r="E14" s="397" t="s">
        <v>201</v>
      </c>
      <c r="F14" s="392"/>
      <c r="G14" s="392"/>
      <c r="H14" s="392"/>
      <c r="I14" s="393"/>
      <c r="J14" s="63">
        <v>0</v>
      </c>
      <c r="K14" s="59" t="s">
        <v>42</v>
      </c>
      <c r="L14" s="60" t="s">
        <v>175</v>
      </c>
      <c r="P14" s="62"/>
    </row>
    <row r="15" spans="1:17" ht="15" customHeight="1">
      <c r="A15" s="57"/>
      <c r="B15" s="338"/>
      <c r="C15" s="444"/>
      <c r="D15" s="110"/>
      <c r="E15" s="394" t="s">
        <v>212</v>
      </c>
      <c r="F15" s="395"/>
      <c r="G15" s="395"/>
      <c r="H15" s="395"/>
      <c r="I15" s="396"/>
      <c r="J15" s="63">
        <v>0</v>
      </c>
      <c r="K15" s="59" t="s">
        <v>42</v>
      </c>
      <c r="L15" s="60" t="s">
        <v>176</v>
      </c>
      <c r="P15" s="62"/>
    </row>
    <row r="16" spans="1:17" ht="15" customHeight="1">
      <c r="A16" s="57"/>
      <c r="B16" s="338"/>
      <c r="C16" s="444"/>
      <c r="D16" s="109"/>
      <c r="E16" s="397" t="s">
        <v>204</v>
      </c>
      <c r="F16" s="392"/>
      <c r="G16" s="392"/>
      <c r="H16" s="392"/>
      <c r="I16" s="393"/>
      <c r="J16" s="63">
        <v>0</v>
      </c>
      <c r="K16" s="59" t="s">
        <v>42</v>
      </c>
      <c r="L16" s="60" t="s">
        <v>177</v>
      </c>
      <c r="P16" s="62"/>
    </row>
    <row r="17" spans="1:16" ht="15" customHeight="1">
      <c r="A17" s="57"/>
      <c r="B17" s="338"/>
      <c r="C17" s="444"/>
      <c r="D17" s="110"/>
      <c r="E17" s="397" t="s">
        <v>205</v>
      </c>
      <c r="F17" s="392"/>
      <c r="G17" s="392"/>
      <c r="H17" s="392"/>
      <c r="I17" s="393"/>
      <c r="J17" s="63">
        <v>0</v>
      </c>
      <c r="K17" s="59" t="s">
        <v>42</v>
      </c>
      <c r="L17" s="60" t="s">
        <v>178</v>
      </c>
      <c r="P17" s="62"/>
    </row>
    <row r="18" spans="1:16" ht="15" customHeight="1">
      <c r="A18" s="57"/>
      <c r="B18" s="338"/>
      <c r="C18" s="444"/>
      <c r="D18" s="110"/>
      <c r="E18" s="398" t="s">
        <v>211</v>
      </c>
      <c r="F18" s="399"/>
      <c r="G18" s="399"/>
      <c r="H18" s="399"/>
      <c r="I18" s="400"/>
      <c r="J18" s="63">
        <v>0</v>
      </c>
      <c r="K18" s="59" t="s">
        <v>42</v>
      </c>
      <c r="L18" s="60" t="s">
        <v>179</v>
      </c>
      <c r="P18" s="62"/>
    </row>
    <row r="19" spans="1:16" ht="15" customHeight="1">
      <c r="A19" s="57"/>
      <c r="B19" s="339"/>
      <c r="C19" s="442"/>
      <c r="D19" s="388" t="s">
        <v>181</v>
      </c>
      <c r="E19" s="389"/>
      <c r="F19" s="389"/>
      <c r="G19" s="389"/>
      <c r="H19" s="389"/>
      <c r="I19" s="390"/>
      <c r="J19" s="111">
        <f>J12-(J14+J15+J16+J17+J18)</f>
        <v>0</v>
      </c>
      <c r="K19" s="59" t="s">
        <v>42</v>
      </c>
      <c r="L19" s="128" t="s">
        <v>188</v>
      </c>
      <c r="M19" s="414" t="s">
        <v>189</v>
      </c>
      <c r="N19" s="414"/>
      <c r="O19" s="414"/>
      <c r="P19" s="62"/>
    </row>
    <row r="20" spans="1:16" ht="23.4" customHeight="1">
      <c r="A20" s="57"/>
      <c r="B20" s="127"/>
      <c r="C20" s="48"/>
      <c r="D20" s="50"/>
      <c r="E20" s="50"/>
      <c r="F20" s="50"/>
      <c r="G20" s="50"/>
      <c r="H20" s="64"/>
      <c r="I20" s="50"/>
      <c r="J20" s="61"/>
      <c r="K20" s="61"/>
      <c r="P20" s="62"/>
    </row>
    <row r="21" spans="1:16" ht="15" customHeight="1" thickBot="1">
      <c r="A21" s="57"/>
      <c r="B21" s="114" t="s">
        <v>137</v>
      </c>
      <c r="P21" s="62"/>
    </row>
    <row r="22" spans="1:16" ht="25.35" customHeight="1" thickBot="1">
      <c r="A22" s="57"/>
      <c r="B22" s="419"/>
      <c r="C22" s="420"/>
      <c r="D22" s="432" t="s">
        <v>55</v>
      </c>
      <c r="E22" s="432"/>
      <c r="F22" s="432"/>
      <c r="G22" s="452" t="s">
        <v>56</v>
      </c>
      <c r="H22" s="452"/>
      <c r="I22" s="452"/>
      <c r="J22" s="57"/>
      <c r="K22" s="426" t="s">
        <v>185</v>
      </c>
      <c r="L22" s="427"/>
      <c r="M22" s="422" t="str">
        <f>IF(K23="D-1","D-1a,D-1bどちらを適用するか選択してください","")</f>
        <v>D-1a,D-1bどちらを適用するか選択してください</v>
      </c>
      <c r="N22" s="423"/>
      <c r="O22" s="424"/>
      <c r="P22" s="96"/>
    </row>
    <row r="23" spans="1:16" ht="15" customHeight="1">
      <c r="A23" s="57"/>
      <c r="B23" s="432" t="s">
        <v>63</v>
      </c>
      <c r="C23" s="432"/>
      <c r="D23" s="433" t="s">
        <v>144</v>
      </c>
      <c r="E23" s="433"/>
      <c r="F23" s="68" t="s">
        <v>217</v>
      </c>
      <c r="G23" s="433" t="s">
        <v>143</v>
      </c>
      <c r="H23" s="433"/>
      <c r="I23" s="68" t="s">
        <v>219</v>
      </c>
      <c r="J23" s="434" t="s">
        <v>132</v>
      </c>
      <c r="K23" s="428"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D-1</v>
      </c>
      <c r="L23" s="429"/>
      <c r="M23" s="425" t="s">
        <v>200</v>
      </c>
      <c r="N23" s="425"/>
      <c r="O23" s="425"/>
      <c r="P23" s="62"/>
    </row>
    <row r="24" spans="1:16" ht="15" customHeight="1" thickBot="1">
      <c r="A24" s="57"/>
      <c r="B24" s="432" t="s">
        <v>64</v>
      </c>
      <c r="C24" s="432"/>
      <c r="D24" s="433" t="s">
        <v>164</v>
      </c>
      <c r="E24" s="433"/>
      <c r="F24" s="68" t="s">
        <v>218</v>
      </c>
      <c r="G24" s="433" t="s">
        <v>196</v>
      </c>
      <c r="H24" s="433"/>
      <c r="I24" s="68" t="s">
        <v>219</v>
      </c>
      <c r="J24" s="434"/>
      <c r="K24" s="430"/>
      <c r="L24" s="431"/>
      <c r="M24" s="425"/>
      <c r="N24" s="425"/>
      <c r="O24" s="425"/>
      <c r="P24" s="62"/>
    </row>
    <row r="25" spans="1:16" ht="34.35" customHeight="1">
      <c r="A25" s="57"/>
      <c r="B25" s="451" t="s">
        <v>191</v>
      </c>
      <c r="C25" s="451"/>
      <c r="D25" s="451"/>
      <c r="E25" s="451"/>
      <c r="F25" s="451"/>
      <c r="G25" s="421" t="s">
        <v>197</v>
      </c>
      <c r="H25" s="421"/>
      <c r="I25" s="421"/>
      <c r="J25" s="421"/>
      <c r="K25" s="421"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v>
      </c>
      <c r="L25" s="421"/>
      <c r="M25" s="421"/>
      <c r="N25" s="421"/>
      <c r="O25" s="421"/>
      <c r="P25" s="62"/>
    </row>
    <row r="26" spans="1:16" ht="48" customHeight="1">
      <c r="A26" s="57"/>
      <c r="B26" s="421" t="s">
        <v>192</v>
      </c>
      <c r="C26" s="421"/>
      <c r="D26" s="421"/>
      <c r="E26" s="421"/>
      <c r="F26" s="421"/>
      <c r="G26" s="421"/>
      <c r="H26" s="421"/>
      <c r="I26" s="421"/>
      <c r="J26" s="421"/>
      <c r="K26" s="421"/>
      <c r="L26" s="421"/>
      <c r="M26" s="421"/>
      <c r="N26" s="421"/>
      <c r="O26" s="421"/>
      <c r="P26" s="62"/>
    </row>
    <row r="27" spans="1:16" ht="15" customHeight="1">
      <c r="A27" s="57"/>
      <c r="P27" s="62"/>
    </row>
    <row r="28" spans="1:16" ht="15" customHeight="1" thickBot="1">
      <c r="A28" s="57"/>
      <c r="B28" s="65" t="s">
        <v>139</v>
      </c>
      <c r="P28" s="62"/>
    </row>
    <row r="29" spans="1:16" ht="15" customHeight="1" thickTop="1">
      <c r="A29" s="57"/>
      <c r="C29" s="132" t="s">
        <v>198</v>
      </c>
      <c r="D29" s="417" t="s">
        <v>69</v>
      </c>
      <c r="E29" s="418"/>
      <c r="F29" s="419" t="s">
        <v>67</v>
      </c>
      <c r="G29" s="420"/>
      <c r="H29" s="419" t="s">
        <v>68</v>
      </c>
      <c r="I29" s="437"/>
      <c r="J29" s="435" t="s">
        <v>45</v>
      </c>
      <c r="K29" s="436"/>
      <c r="L29" s="435" t="s">
        <v>46</v>
      </c>
      <c r="M29" s="436"/>
      <c r="P29" s="62"/>
    </row>
    <row r="30" spans="1:16" ht="15" customHeight="1" thickBot="1">
      <c r="A30" s="57"/>
      <c r="C30" s="131" t="s">
        <v>47</v>
      </c>
      <c r="D30" s="66">
        <f>ROUNDDOWN(J11*0.2,0)</f>
        <v>1</v>
      </c>
      <c r="E30" s="67" t="s">
        <v>42</v>
      </c>
      <c r="F30" s="67">
        <v>10</v>
      </c>
      <c r="G30" s="68" t="s">
        <v>42</v>
      </c>
      <c r="H30" s="67">
        <f>IF(D30&lt;=10,D30,F30)</f>
        <v>1</v>
      </c>
      <c r="I30" s="69" t="s">
        <v>42</v>
      </c>
      <c r="J30" s="115">
        <f>H30*2</f>
        <v>2</v>
      </c>
      <c r="K30" s="116" t="s">
        <v>42</v>
      </c>
      <c r="L30" s="115">
        <f>H30*3</f>
        <v>3</v>
      </c>
      <c r="M30" s="117" t="s">
        <v>42</v>
      </c>
      <c r="P30" s="62"/>
    </row>
    <row r="31" spans="1:16" ht="15" customHeight="1" thickTop="1">
      <c r="A31" s="57"/>
      <c r="J31" s="438" t="str">
        <f>IF($K$23="A","→その３（住宅用途）の記入に進んでください。","")</f>
        <v/>
      </c>
      <c r="K31" s="438"/>
      <c r="L31" s="438"/>
      <c r="M31" s="438"/>
      <c r="P31" s="62"/>
    </row>
    <row r="32" spans="1:16" ht="15" customHeight="1">
      <c r="A32" s="57"/>
      <c r="B32" s="65" t="s">
        <v>140</v>
      </c>
      <c r="P32" s="62"/>
    </row>
    <row r="33" spans="1:16" ht="15" customHeight="1">
      <c r="A33" s="57"/>
      <c r="B33" s="65" t="s">
        <v>71</v>
      </c>
      <c r="P33" s="62"/>
    </row>
    <row r="34" spans="1:16" ht="15" customHeight="1" thickBot="1">
      <c r="A34" s="57"/>
      <c r="C34" s="65" t="s">
        <v>105</v>
      </c>
      <c r="P34" s="62"/>
    </row>
    <row r="35" spans="1:16" ht="15" customHeight="1" thickTop="1">
      <c r="A35" s="57"/>
      <c r="C35" s="132" t="s">
        <v>198</v>
      </c>
      <c r="D35" s="435" t="s">
        <v>45</v>
      </c>
      <c r="E35" s="436"/>
      <c r="F35" s="435" t="s">
        <v>46</v>
      </c>
      <c r="G35" s="436"/>
      <c r="P35" s="62"/>
    </row>
    <row r="36" spans="1:16" ht="15" customHeight="1" thickBot="1">
      <c r="A36" s="57"/>
      <c r="C36" s="131" t="s">
        <v>47</v>
      </c>
      <c r="D36" s="115">
        <v>2</v>
      </c>
      <c r="E36" s="116" t="s">
        <v>42</v>
      </c>
      <c r="F36" s="115">
        <v>3</v>
      </c>
      <c r="G36" s="116" t="s">
        <v>42</v>
      </c>
      <c r="P36" s="62"/>
    </row>
    <row r="37" spans="1:16" ht="15" customHeight="1" thickTop="1">
      <c r="A37" s="57"/>
      <c r="D37" s="48"/>
      <c r="E37" s="48"/>
      <c r="F37" s="48"/>
      <c r="P37" s="62"/>
    </row>
    <row r="38" spans="1:16" ht="15" customHeight="1" thickBot="1">
      <c r="A38" s="57"/>
      <c r="C38" s="65" t="s">
        <v>104</v>
      </c>
      <c r="P38" s="62"/>
    </row>
    <row r="39" spans="1:16" ht="15" customHeight="1" thickTop="1">
      <c r="A39" s="57"/>
      <c r="C39" s="132" t="s">
        <v>199</v>
      </c>
      <c r="D39" s="435" t="s">
        <v>45</v>
      </c>
      <c r="E39" s="436"/>
      <c r="F39" s="435" t="s">
        <v>46</v>
      </c>
      <c r="G39" s="436"/>
      <c r="P39" s="62"/>
    </row>
    <row r="40" spans="1:16" ht="15" customHeight="1" thickBot="1">
      <c r="A40" s="57"/>
      <c r="C40" s="131" t="s">
        <v>48</v>
      </c>
      <c r="D40" s="115">
        <v>3</v>
      </c>
      <c r="E40" s="116" t="s">
        <v>42</v>
      </c>
      <c r="F40" s="115">
        <v>4</v>
      </c>
      <c r="G40" s="117" t="s">
        <v>42</v>
      </c>
      <c r="P40" s="62"/>
    </row>
    <row r="41" spans="1:16" ht="15" customHeight="1" thickTop="1">
      <c r="A41" s="57"/>
      <c r="P41" s="62"/>
    </row>
    <row r="42" spans="1:16" ht="15" customHeight="1" thickBot="1">
      <c r="A42" s="57"/>
      <c r="B42" s="65" t="s">
        <v>103</v>
      </c>
      <c r="P42" s="62"/>
    </row>
    <row r="43" spans="1:16" ht="15" customHeight="1" thickTop="1">
      <c r="A43" s="57"/>
      <c r="C43" s="132" t="s">
        <v>199</v>
      </c>
      <c r="D43" s="435" t="s">
        <v>45</v>
      </c>
      <c r="E43" s="436"/>
      <c r="F43" s="435" t="s">
        <v>46</v>
      </c>
      <c r="G43" s="436"/>
      <c r="P43" s="62"/>
    </row>
    <row r="44" spans="1:16" ht="15" customHeight="1" thickBot="1">
      <c r="A44" s="57"/>
      <c r="C44" s="131" t="s">
        <v>47</v>
      </c>
      <c r="D44" s="115">
        <v>2</v>
      </c>
      <c r="E44" s="116" t="s">
        <v>42</v>
      </c>
      <c r="F44" s="115">
        <v>3</v>
      </c>
      <c r="G44" s="117" t="s">
        <v>42</v>
      </c>
      <c r="H44" s="448" t="str">
        <f>IF($K$23="B-2","→その３（住宅用途）の記入に進んでください。","")</f>
        <v/>
      </c>
      <c r="I44" s="449"/>
      <c r="J44" s="449"/>
      <c r="K44" s="449"/>
      <c r="P44" s="62"/>
    </row>
    <row r="45" spans="1:16" ht="15" customHeight="1" thickTop="1">
      <c r="A45" s="57"/>
      <c r="P45" s="62"/>
    </row>
    <row r="46" spans="1:16" ht="15" customHeight="1" thickBot="1">
      <c r="A46" s="57"/>
      <c r="B46" s="70" t="s">
        <v>141</v>
      </c>
      <c r="P46" s="62"/>
    </row>
    <row r="47" spans="1:16" ht="15" customHeight="1" thickTop="1">
      <c r="A47" s="57"/>
      <c r="C47" s="132" t="s">
        <v>199</v>
      </c>
      <c r="D47" s="435" t="s">
        <v>45</v>
      </c>
      <c r="E47" s="436"/>
      <c r="F47" s="435" t="s">
        <v>46</v>
      </c>
      <c r="G47" s="436"/>
      <c r="P47" s="62"/>
    </row>
    <row r="48" spans="1:16" ht="15" customHeight="1" thickBot="1">
      <c r="A48" s="57"/>
      <c r="C48" s="131" t="s">
        <v>48</v>
      </c>
      <c r="D48" s="115">
        <v>3</v>
      </c>
      <c r="E48" s="116" t="s">
        <v>42</v>
      </c>
      <c r="F48" s="115">
        <v>4</v>
      </c>
      <c r="G48" s="117" t="s">
        <v>42</v>
      </c>
      <c r="H48" s="448" t="str">
        <f>IF($K$23="C","→その３（住宅用途）の記入に進んでください。","")</f>
        <v/>
      </c>
      <c r="I48" s="449"/>
      <c r="J48" s="449"/>
      <c r="K48" s="449"/>
      <c r="P48" s="62"/>
    </row>
    <row r="49" spans="1:16" ht="15" customHeight="1" thickTop="1">
      <c r="A49" s="57"/>
      <c r="P49" s="62"/>
    </row>
    <row r="50" spans="1:16" ht="15" customHeight="1">
      <c r="A50" s="57"/>
      <c r="B50" s="65" t="s">
        <v>142</v>
      </c>
      <c r="P50" s="62"/>
    </row>
    <row r="51" spans="1:16" ht="15" customHeight="1">
      <c r="A51" s="57"/>
      <c r="B51" s="65" t="s">
        <v>74</v>
      </c>
      <c r="P51" s="62"/>
    </row>
    <row r="52" spans="1:16" ht="15" customHeight="1" thickBot="1">
      <c r="A52" s="57"/>
      <c r="C52" s="52" t="s">
        <v>101</v>
      </c>
      <c r="P52" s="62"/>
    </row>
    <row r="53" spans="1:16" ht="15" customHeight="1" thickTop="1">
      <c r="A53" s="57"/>
      <c r="C53" s="132" t="s">
        <v>199</v>
      </c>
      <c r="D53" s="417" t="s">
        <v>133</v>
      </c>
      <c r="E53" s="418"/>
      <c r="F53" s="419" t="s">
        <v>67</v>
      </c>
      <c r="G53" s="420"/>
      <c r="H53" s="419" t="s">
        <v>68</v>
      </c>
      <c r="I53" s="437"/>
      <c r="J53" s="435" t="s">
        <v>45</v>
      </c>
      <c r="K53" s="436"/>
      <c r="L53" s="435" t="s">
        <v>46</v>
      </c>
      <c r="M53" s="436"/>
      <c r="P53" s="62"/>
    </row>
    <row r="54" spans="1:16" ht="15" customHeight="1" thickBot="1">
      <c r="A54" s="57"/>
      <c r="C54" s="131" t="s">
        <v>47</v>
      </c>
      <c r="D54" s="66">
        <f>ROUNDDOWN(J11*0.2,0)</f>
        <v>1</v>
      </c>
      <c r="E54" s="67" t="s">
        <v>42</v>
      </c>
      <c r="F54" s="67">
        <v>10</v>
      </c>
      <c r="G54" s="68" t="s">
        <v>42</v>
      </c>
      <c r="H54" s="67">
        <f>IF(D54&lt;=10,D54,F54)</f>
        <v>1</v>
      </c>
      <c r="I54" s="69" t="s">
        <v>42</v>
      </c>
      <c r="J54" s="115">
        <f>H54*2</f>
        <v>2</v>
      </c>
      <c r="K54" s="116" t="s">
        <v>42</v>
      </c>
      <c r="L54" s="115">
        <f>H54*3</f>
        <v>3</v>
      </c>
      <c r="M54" s="117" t="s">
        <v>42</v>
      </c>
      <c r="P54" s="62"/>
    </row>
    <row r="55" spans="1:16" ht="15" customHeight="1" thickTop="1">
      <c r="A55" s="57"/>
      <c r="D55" s="48"/>
      <c r="E55" s="48"/>
      <c r="F55" s="48"/>
      <c r="H55" s="48"/>
      <c r="I55" s="48"/>
      <c r="J55" s="438" t="str">
        <f>IF($M$23="D-1a","→その３（住宅用途）の記入に進んでください。","")</f>
        <v/>
      </c>
      <c r="K55" s="438"/>
      <c r="L55" s="438"/>
      <c r="M55" s="438"/>
      <c r="P55" s="62"/>
    </row>
    <row r="56" spans="1:16" ht="15" customHeight="1" thickBot="1">
      <c r="A56" s="57"/>
      <c r="C56" s="52" t="s">
        <v>102</v>
      </c>
      <c r="P56" s="62"/>
    </row>
    <row r="57" spans="1:16" ht="15" customHeight="1" thickTop="1">
      <c r="A57" s="57"/>
      <c r="C57" s="132" t="s">
        <v>199</v>
      </c>
      <c r="D57" s="435" t="s">
        <v>45</v>
      </c>
      <c r="E57" s="436"/>
      <c r="F57" s="435" t="s">
        <v>46</v>
      </c>
      <c r="G57" s="436"/>
      <c r="P57" s="62"/>
    </row>
    <row r="58" spans="1:16" ht="15" customHeight="1" thickBot="1">
      <c r="A58" s="57"/>
      <c r="C58" s="131" t="s">
        <v>48</v>
      </c>
      <c r="D58" s="115">
        <v>2</v>
      </c>
      <c r="E58" s="116" t="s">
        <v>42</v>
      </c>
      <c r="F58" s="115">
        <v>3</v>
      </c>
      <c r="G58" s="117" t="s">
        <v>42</v>
      </c>
      <c r="H58" s="448" t="str">
        <f>IF($M$23="D-1b","→その３（住宅用途）の記入に進んでください。","")</f>
        <v>→その３（住宅用途）の記入に進んでください。</v>
      </c>
      <c r="I58" s="449"/>
      <c r="J58" s="449"/>
      <c r="K58" s="449"/>
      <c r="P58" s="62"/>
    </row>
    <row r="59" spans="1:16" ht="15" customHeight="1" thickTop="1">
      <c r="A59" s="57"/>
      <c r="P59" s="62"/>
    </row>
    <row r="60" spans="1:16" ht="15" customHeight="1" thickBot="1">
      <c r="A60" s="57"/>
      <c r="B60" s="65" t="s">
        <v>106</v>
      </c>
      <c r="P60" s="62"/>
    </row>
    <row r="61" spans="1:16" ht="15" customHeight="1" thickTop="1">
      <c r="A61" s="57"/>
      <c r="C61" s="132" t="s">
        <v>199</v>
      </c>
      <c r="D61" s="435" t="s">
        <v>45</v>
      </c>
      <c r="E61" s="436"/>
      <c r="F61" s="435" t="s">
        <v>46</v>
      </c>
      <c r="G61" s="436"/>
      <c r="P61" s="62"/>
    </row>
    <row r="62" spans="1:16" ht="15" customHeight="1" thickBot="1">
      <c r="A62" s="57"/>
      <c r="C62" s="131" t="s">
        <v>48</v>
      </c>
      <c r="D62" s="115">
        <v>2</v>
      </c>
      <c r="E62" s="116" t="s">
        <v>42</v>
      </c>
      <c r="F62" s="115">
        <v>3</v>
      </c>
      <c r="G62" s="117" t="s">
        <v>42</v>
      </c>
      <c r="H62" s="448" t="str">
        <f>IF($K$23="D-2","→その３（住宅用途）の記入に進んでください。","")</f>
        <v/>
      </c>
      <c r="I62" s="449"/>
      <c r="J62" s="449"/>
      <c r="K62" s="449"/>
      <c r="P62" s="62"/>
    </row>
    <row r="63" spans="1:16" ht="15" customHeight="1" thickTop="1">
      <c r="A63" s="71"/>
      <c r="B63" s="72"/>
      <c r="C63" s="72"/>
      <c r="D63" s="72"/>
      <c r="E63" s="72"/>
      <c r="F63" s="72"/>
      <c r="G63" s="72"/>
      <c r="H63" s="72"/>
      <c r="I63" s="72"/>
      <c r="J63" s="72"/>
      <c r="K63" s="72"/>
      <c r="L63" s="72"/>
      <c r="M63" s="72"/>
      <c r="N63" s="72"/>
      <c r="O63" s="72"/>
      <c r="P63" s="73"/>
    </row>
    <row r="64" spans="1:16" ht="5.4" customHeight="1"/>
    <row r="65" spans="1:17" ht="14.4" customHeight="1">
      <c r="A65" s="450" t="s">
        <v>165</v>
      </c>
      <c r="B65" s="450"/>
      <c r="C65" s="450"/>
      <c r="D65" s="450"/>
      <c r="E65" s="450"/>
      <c r="F65" s="450"/>
      <c r="G65" s="450"/>
      <c r="H65" s="450"/>
      <c r="I65" s="450"/>
      <c r="J65" s="450"/>
      <c r="K65" s="450"/>
      <c r="L65" s="450"/>
      <c r="M65" s="450"/>
      <c r="N65" s="450"/>
      <c r="O65" s="450"/>
      <c r="P65" s="450"/>
      <c r="Q65" s="97"/>
    </row>
    <row r="66" spans="1:17" ht="14.4" customHeight="1">
      <c r="A66" s="450"/>
      <c r="B66" s="450"/>
      <c r="C66" s="450"/>
      <c r="D66" s="450"/>
      <c r="E66" s="450"/>
      <c r="F66" s="450"/>
      <c r="G66" s="450"/>
      <c r="H66" s="450"/>
      <c r="I66" s="450"/>
      <c r="J66" s="450"/>
      <c r="K66" s="450"/>
      <c r="L66" s="450"/>
      <c r="M66" s="450"/>
      <c r="N66" s="450"/>
      <c r="O66" s="450"/>
      <c r="P66" s="450"/>
      <c r="Q66" s="97"/>
    </row>
    <row r="67" spans="1:17" ht="14.4" customHeight="1">
      <c r="A67" s="450"/>
      <c r="B67" s="450"/>
      <c r="C67" s="450"/>
      <c r="D67" s="450"/>
      <c r="E67" s="450"/>
      <c r="F67" s="450"/>
      <c r="G67" s="450"/>
      <c r="H67" s="450"/>
      <c r="I67" s="450"/>
      <c r="J67" s="450"/>
      <c r="K67" s="450"/>
      <c r="L67" s="450"/>
      <c r="M67" s="450"/>
      <c r="N67" s="450"/>
      <c r="O67" s="450"/>
      <c r="P67" s="450"/>
      <c r="Q67" s="97"/>
    </row>
    <row r="68" spans="1:17" s="130" customFormat="1" ht="30" customHeight="1">
      <c r="A68" s="376" t="s">
        <v>216</v>
      </c>
      <c r="B68" s="376"/>
      <c r="C68" s="376"/>
      <c r="D68" s="376"/>
      <c r="E68" s="376"/>
      <c r="F68" s="376"/>
      <c r="G68" s="376"/>
      <c r="H68" s="376"/>
      <c r="I68" s="376"/>
      <c r="J68" s="376"/>
      <c r="K68" s="376"/>
      <c r="L68" s="376"/>
      <c r="M68" s="376"/>
      <c r="N68" s="376"/>
      <c r="O68" s="376"/>
      <c r="P68" s="376"/>
      <c r="Q68" s="136"/>
    </row>
    <row r="69" spans="1:17" ht="15.6" customHeight="1">
      <c r="A69" s="445" t="s">
        <v>214</v>
      </c>
      <c r="B69" s="445"/>
      <c r="C69" s="445"/>
      <c r="D69" s="445"/>
      <c r="E69" s="445"/>
      <c r="F69" s="445"/>
      <c r="G69" s="445"/>
      <c r="H69" s="445"/>
      <c r="I69" s="445"/>
      <c r="J69" s="445"/>
      <c r="K69" s="445"/>
      <c r="L69" s="445"/>
      <c r="M69" s="445"/>
      <c r="N69" s="445"/>
      <c r="O69" s="445"/>
      <c r="P69" s="445"/>
      <c r="Q69" s="97"/>
    </row>
    <row r="70" spans="1:17" ht="15.6" customHeight="1">
      <c r="A70" s="446" t="s">
        <v>215</v>
      </c>
      <c r="B70" s="446"/>
      <c r="C70" s="446"/>
      <c r="D70" s="446"/>
      <c r="E70" s="446"/>
      <c r="F70" s="446"/>
      <c r="G70" s="446"/>
      <c r="H70" s="446"/>
      <c r="I70" s="446"/>
      <c r="J70" s="446"/>
      <c r="K70" s="446"/>
      <c r="L70" s="446"/>
      <c r="M70" s="446"/>
      <c r="N70" s="446"/>
      <c r="O70" s="446"/>
      <c r="P70" s="446"/>
      <c r="Q70" s="97"/>
    </row>
    <row r="71" spans="1:17" ht="15" customHeight="1">
      <c r="A71" s="446"/>
      <c r="B71" s="446"/>
      <c r="C71" s="446"/>
      <c r="D71" s="446"/>
      <c r="E71" s="446"/>
      <c r="F71" s="446"/>
      <c r="G71" s="446"/>
      <c r="H71" s="446"/>
      <c r="I71" s="446"/>
      <c r="J71" s="446"/>
      <c r="K71" s="446"/>
      <c r="L71" s="446"/>
      <c r="M71" s="446"/>
      <c r="N71" s="446"/>
      <c r="O71" s="446"/>
      <c r="P71" s="446"/>
      <c r="Q71" s="446"/>
    </row>
  </sheetData>
  <mergeCells count="69">
    <mergeCell ref="A68:P68"/>
    <mergeCell ref="A69:P69"/>
    <mergeCell ref="A70:P70"/>
    <mergeCell ref="A71:Q71"/>
    <mergeCell ref="O1:P1"/>
    <mergeCell ref="H44:K44"/>
    <mergeCell ref="H48:K48"/>
    <mergeCell ref="H58:K58"/>
    <mergeCell ref="H62:K62"/>
    <mergeCell ref="A65:P67"/>
    <mergeCell ref="D19:I19"/>
    <mergeCell ref="D22:F22"/>
    <mergeCell ref="B25:F25"/>
    <mergeCell ref="B26:F26"/>
    <mergeCell ref="G22:I22"/>
    <mergeCell ref="G23:H23"/>
    <mergeCell ref="C4:I4"/>
    <mergeCell ref="B3:I3"/>
    <mergeCell ref="C12:I12"/>
    <mergeCell ref="D13:I13"/>
    <mergeCell ref="B4:B19"/>
    <mergeCell ref="C8:C11"/>
    <mergeCell ref="C13:C19"/>
    <mergeCell ref="E14:I14"/>
    <mergeCell ref="E18:I18"/>
    <mergeCell ref="E17:I17"/>
    <mergeCell ref="E16:I16"/>
    <mergeCell ref="E15:I15"/>
    <mergeCell ref="D47:E47"/>
    <mergeCell ref="F47:G47"/>
    <mergeCell ref="J29:K29"/>
    <mergeCell ref="L29:M29"/>
    <mergeCell ref="D35:E35"/>
    <mergeCell ref="F35:G35"/>
    <mergeCell ref="D39:E39"/>
    <mergeCell ref="F39:G39"/>
    <mergeCell ref="H29:I29"/>
    <mergeCell ref="J31:M31"/>
    <mergeCell ref="D43:E43"/>
    <mergeCell ref="F43:G43"/>
    <mergeCell ref="L53:M53"/>
    <mergeCell ref="D57:E57"/>
    <mergeCell ref="F57:G57"/>
    <mergeCell ref="D61:E61"/>
    <mergeCell ref="F61:G61"/>
    <mergeCell ref="J53:K53"/>
    <mergeCell ref="D53:E53"/>
    <mergeCell ref="F53:G53"/>
    <mergeCell ref="H53:I53"/>
    <mergeCell ref="J55:M55"/>
    <mergeCell ref="B22:C22"/>
    <mergeCell ref="K22:L22"/>
    <mergeCell ref="K23:L24"/>
    <mergeCell ref="B23:C23"/>
    <mergeCell ref="D23:E23"/>
    <mergeCell ref="B24:C24"/>
    <mergeCell ref="J23:J24"/>
    <mergeCell ref="D24:E24"/>
    <mergeCell ref="G24:H24"/>
    <mergeCell ref="M19:O19"/>
    <mergeCell ref="J5:K5"/>
    <mergeCell ref="J13:K13"/>
    <mergeCell ref="D29:E29"/>
    <mergeCell ref="F29:G29"/>
    <mergeCell ref="G25:J26"/>
    <mergeCell ref="K25:O26"/>
    <mergeCell ref="M22:O22"/>
    <mergeCell ref="M23:O24"/>
    <mergeCell ref="D11:I11"/>
  </mergeCells>
  <phoneticPr fontId="1"/>
  <conditionalFormatting sqref="B26">
    <cfRule type="expression" dxfId="42" priority="5">
      <formula>$B$20="*専用駐車場・共用駐車場の整備対象区画数がどちらも０又は１区画のため、評価基準及び誘導水準は適用なし(以下入力不要)"</formula>
    </cfRule>
  </conditionalFormatting>
  <conditionalFormatting sqref="C30">
    <cfRule type="expression" dxfId="41" priority="24">
      <formula>$K$23="A"</formula>
    </cfRule>
  </conditionalFormatting>
  <conditionalFormatting sqref="C35:G36">
    <cfRule type="expression" dxfId="40" priority="26">
      <formula>$K$23="B-2"</formula>
    </cfRule>
  </conditionalFormatting>
  <conditionalFormatting sqref="C43:G44 C47:G48 C57:G58 C53:M54 C61:G62 C35:G36 C39:G40">
    <cfRule type="expression" dxfId="39" priority="36">
      <formula>$K$23="A"</formula>
    </cfRule>
  </conditionalFormatting>
  <conditionalFormatting sqref="C57:G58 C53:M54 C61:G62 C29:M30 C35:G36 C39:G40 C43:G44">
    <cfRule type="expression" dxfId="38" priority="21">
      <formula>$K$23="C"</formula>
    </cfRule>
  </conditionalFormatting>
  <conditionalFormatting sqref="C57:G58">
    <cfRule type="expression" dxfId="37" priority="17">
      <formula>$M$23="D-1a"</formula>
    </cfRule>
  </conditionalFormatting>
  <conditionalFormatting sqref="C61:G62 C29:M30 C35:G36 C39:G40 C43:G44 C47:G48">
    <cfRule type="expression" dxfId="36" priority="18">
      <formula>$K$23="D-1"</formula>
    </cfRule>
    <cfRule type="expression" dxfId="35" priority="19">
      <formula>$K$23="D-１"</formula>
    </cfRule>
  </conditionalFormatting>
  <conditionalFormatting sqref="C29:M30 C35:G36 C39:G40 C43:G44 C47:G48 C53:M54 C57:G58">
    <cfRule type="expression" dxfId="34" priority="12">
      <formula>$K$23="D-2"</formula>
    </cfRule>
  </conditionalFormatting>
  <conditionalFormatting sqref="C29:M30 C47:G48 C57:G58 C53:M54 C61:G62 C39:G40">
    <cfRule type="expression" dxfId="33" priority="27">
      <formula>$K$23="B-2"</formula>
    </cfRule>
  </conditionalFormatting>
  <conditionalFormatting sqref="C53:M54">
    <cfRule type="expression" dxfId="32" priority="16">
      <formula>$M$23="D-1b"</formula>
    </cfRule>
  </conditionalFormatting>
  <conditionalFormatting sqref="D43:G44 C44">
    <cfRule type="expression" dxfId="31" priority="23">
      <formula>$K$23="B-2"</formula>
    </cfRule>
  </conditionalFormatting>
  <conditionalFormatting sqref="D47:G48 C48">
    <cfRule type="expression" dxfId="30" priority="20">
      <formula>$K$23="C"</formula>
    </cfRule>
  </conditionalFormatting>
  <conditionalFormatting sqref="D57:G58 C58">
    <cfRule type="expression" dxfId="29" priority="14">
      <formula>$M$23="D-1b"</formula>
    </cfRule>
  </conditionalFormatting>
  <conditionalFormatting sqref="D61:G62 C62">
    <cfRule type="expression" dxfId="28" priority="11">
      <formula>$K$23="D-2"</formula>
    </cfRule>
  </conditionalFormatting>
  <conditionalFormatting sqref="G25">
    <cfRule type="expression" dxfId="27" priority="4">
      <formula>$B$20="*専用駐車場・共用駐車場の整備対象区画数がどちらも０又は１区画のため、評価基準及び誘導水準は適用なし(以下入力不要)"</formula>
    </cfRule>
  </conditionalFormatting>
  <conditionalFormatting sqref="J29:M30">
    <cfRule type="expression" dxfId="26" priority="28">
      <formula>$K$23="A"</formula>
    </cfRule>
  </conditionalFormatting>
  <conditionalFormatting sqref="J53:M54 C54">
    <cfRule type="expression" dxfId="25" priority="13">
      <formula>$M$23="D-1a"</formula>
    </cfRule>
  </conditionalFormatting>
  <conditionalFormatting sqref="M22:O22">
    <cfRule type="expression" dxfId="24" priority="31">
      <formula>$M$22="D-1a,D-1bどちらを適用するか選択してください"</formula>
    </cfRule>
  </conditionalFormatting>
  <conditionalFormatting sqref="M23:O24">
    <cfRule type="expression" dxfId="23" priority="3">
      <formula>$K$23="D-1"</formula>
    </cfRule>
  </conditionalFormatting>
  <dataValidations count="3">
    <dataValidation type="list" allowBlank="1" showInputMessage="1" showErrorMessage="1" sqref="D23:E24" xr:uid="{00000000-0002-0000-0200-000000000000}">
      <formula1>"　,専用駐車場,共用駐車場"</formula1>
    </dataValidation>
    <dataValidation type="list" allowBlank="1" showInputMessage="1" showErrorMessage="1" sqref="M23:O24" xr:uid="{00000000-0002-0000-0200-000001000000}">
      <formula1>"　,D-1a,D-1b"</formula1>
    </dataValidation>
    <dataValidation type="list" allowBlank="1" showInputMessage="1" showErrorMessage="1" sqref="G23:G24" xr:uid="{00000000-0002-0000-0200-000002000000}">
      <formula1>"　,適用あり,適用なし"</formula1>
    </dataValidation>
  </dataValidations>
  <pageMargins left="0.70866141732283472" right="0.31496062992125984" top="0.35433070866141736" bottom="0.35433070866141736" header="0.31496062992125984" footer="0.31496062992125984"/>
  <pageSetup paperSize="9" scale="7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Q71"/>
  <sheetViews>
    <sheetView showGridLines="0" view="pageBreakPreview" topLeftCell="A46" zoomScaleNormal="100" zoomScaleSheetLayoutView="100" workbookViewId="0"/>
  </sheetViews>
  <sheetFormatPr defaultColWidth="8.88671875" defaultRowHeight="15"/>
  <cols>
    <col min="1" max="1" width="2.44140625" style="52" customWidth="1"/>
    <col min="2" max="3" width="10.6640625" style="52" customWidth="1"/>
    <col min="4" max="6" width="8.88671875" style="52"/>
    <col min="7" max="7" width="8.109375" style="52" customWidth="1"/>
    <col min="8" max="8" width="8.88671875" style="52" customWidth="1"/>
    <col min="9" max="9" width="12.109375" style="52" customWidth="1"/>
    <col min="10" max="10" width="8.109375" style="52" customWidth="1"/>
    <col min="11" max="11" width="4.88671875" style="52" customWidth="1"/>
    <col min="12" max="12" width="10.88671875" style="52" customWidth="1"/>
    <col min="13" max="13" width="4.44140625" style="52" customWidth="1"/>
    <col min="14" max="14" width="2.44140625" style="52" customWidth="1"/>
    <col min="15" max="15" width="8.88671875" style="52"/>
    <col min="16" max="16" width="2.44140625" style="52" customWidth="1"/>
    <col min="17" max="17" width="3.109375" style="52" customWidth="1"/>
    <col min="18" max="16384" width="8.88671875" style="52"/>
  </cols>
  <sheetData>
    <row r="1" spans="1:17" ht="16.2">
      <c r="A1" s="51" t="s">
        <v>134</v>
      </c>
      <c r="M1" s="53"/>
      <c r="O1" s="447" t="s">
        <v>166</v>
      </c>
      <c r="P1" s="447"/>
    </row>
    <row r="2" spans="1:17" ht="22.35" customHeight="1">
      <c r="A2" s="54"/>
      <c r="B2" s="113" t="s">
        <v>168</v>
      </c>
      <c r="C2" s="55"/>
      <c r="D2" s="55"/>
      <c r="E2" s="55"/>
      <c r="F2" s="55"/>
      <c r="G2" s="55"/>
      <c r="H2" s="55"/>
      <c r="I2" s="55"/>
      <c r="J2" s="55"/>
      <c r="K2" s="55"/>
      <c r="L2" s="55"/>
      <c r="M2" s="55"/>
      <c r="N2" s="55"/>
      <c r="O2" s="55"/>
      <c r="P2" s="55"/>
      <c r="Q2" s="57"/>
    </row>
    <row r="3" spans="1:17" ht="15" customHeight="1">
      <c r="A3" s="57"/>
      <c r="B3" s="464" t="s">
        <v>59</v>
      </c>
      <c r="C3" s="333"/>
      <c r="D3" s="333"/>
      <c r="E3" s="333"/>
      <c r="F3" s="333"/>
      <c r="G3" s="333"/>
      <c r="H3" s="333"/>
      <c r="I3" s="334"/>
      <c r="J3" s="58">
        <f>J4+J12</f>
        <v>113</v>
      </c>
      <c r="K3" s="59" t="s">
        <v>42</v>
      </c>
      <c r="M3" s="60" t="s">
        <v>183</v>
      </c>
      <c r="Q3" s="57"/>
    </row>
    <row r="4" spans="1:17" ht="15" customHeight="1">
      <c r="A4" s="57"/>
      <c r="B4" s="338"/>
      <c r="C4" s="439" t="s">
        <v>130</v>
      </c>
      <c r="D4" s="440"/>
      <c r="E4" s="440"/>
      <c r="F4" s="440"/>
      <c r="G4" s="440"/>
      <c r="H4" s="440"/>
      <c r="I4" s="441"/>
      <c r="J4" s="63">
        <v>100</v>
      </c>
      <c r="K4" s="59" t="s">
        <v>42</v>
      </c>
      <c r="L4" s="60" t="s">
        <v>43</v>
      </c>
      <c r="Q4" s="57"/>
    </row>
    <row r="5" spans="1:17">
      <c r="A5" s="57"/>
      <c r="B5" s="338"/>
      <c r="C5" s="442"/>
      <c r="D5" s="391" t="s">
        <v>208</v>
      </c>
      <c r="E5" s="392"/>
      <c r="F5" s="392"/>
      <c r="G5" s="392"/>
      <c r="H5" s="392"/>
      <c r="I5" s="393"/>
      <c r="J5" s="415"/>
      <c r="K5" s="416"/>
      <c r="L5" s="60"/>
      <c r="Q5" s="57"/>
    </row>
    <row r="6" spans="1:17">
      <c r="A6" s="57"/>
      <c r="B6" s="338"/>
      <c r="C6" s="442"/>
      <c r="D6" s="109"/>
      <c r="E6" s="397" t="s">
        <v>201</v>
      </c>
      <c r="F6" s="392"/>
      <c r="G6" s="392"/>
      <c r="H6" s="392"/>
      <c r="I6" s="393"/>
      <c r="J6" s="63">
        <v>0</v>
      </c>
      <c r="K6" s="59" t="s">
        <v>42</v>
      </c>
      <c r="L6" s="60" t="s">
        <v>49</v>
      </c>
      <c r="Q6" s="57"/>
    </row>
    <row r="7" spans="1:17">
      <c r="A7" s="57"/>
      <c r="B7" s="338"/>
      <c r="C7" s="444"/>
      <c r="D7" s="135"/>
      <c r="E7" s="460" t="s">
        <v>203</v>
      </c>
      <c r="F7" s="395"/>
      <c r="G7" s="395"/>
      <c r="H7" s="395"/>
      <c r="I7" s="396"/>
      <c r="J7" s="63">
        <v>100</v>
      </c>
      <c r="K7" s="59" t="s">
        <v>42</v>
      </c>
      <c r="L7" s="60" t="s">
        <v>50</v>
      </c>
      <c r="Q7" s="57"/>
    </row>
    <row r="8" spans="1:17">
      <c r="A8" s="57"/>
      <c r="B8" s="338"/>
      <c r="C8" s="442"/>
      <c r="D8" s="453"/>
      <c r="E8" s="398" t="s">
        <v>206</v>
      </c>
      <c r="F8" s="399"/>
      <c r="G8" s="399"/>
      <c r="H8" s="399"/>
      <c r="I8" s="400"/>
      <c r="J8" s="63">
        <v>0</v>
      </c>
      <c r="K8" s="59" t="s">
        <v>42</v>
      </c>
      <c r="L8" s="60" t="s">
        <v>172</v>
      </c>
      <c r="Q8" s="57"/>
    </row>
    <row r="9" spans="1:17">
      <c r="A9" s="57"/>
      <c r="B9" s="338"/>
      <c r="C9" s="443"/>
      <c r="D9" s="453"/>
      <c r="E9" s="398" t="s">
        <v>207</v>
      </c>
      <c r="F9" s="399"/>
      <c r="G9" s="399"/>
      <c r="H9" s="399"/>
      <c r="I9" s="400"/>
      <c r="J9" s="63">
        <v>0</v>
      </c>
      <c r="K9" s="59" t="s">
        <v>42</v>
      </c>
      <c r="L9" s="60" t="s">
        <v>51</v>
      </c>
      <c r="Q9" s="57"/>
    </row>
    <row r="10" spans="1:17">
      <c r="A10" s="57"/>
      <c r="B10" s="338"/>
      <c r="C10" s="443"/>
      <c r="D10" s="454"/>
      <c r="E10" s="398" t="s">
        <v>210</v>
      </c>
      <c r="F10" s="399"/>
      <c r="G10" s="399"/>
      <c r="H10" s="399"/>
      <c r="I10" s="400"/>
      <c r="J10" s="63">
        <v>0</v>
      </c>
      <c r="K10" s="59" t="s">
        <v>42</v>
      </c>
      <c r="L10" s="60" t="s">
        <v>52</v>
      </c>
      <c r="Q10" s="57"/>
    </row>
    <row r="11" spans="1:17" ht="17.399999999999999" customHeight="1">
      <c r="A11" s="57"/>
      <c r="B11" s="338"/>
      <c r="C11" s="443"/>
      <c r="D11" s="388" t="s">
        <v>186</v>
      </c>
      <c r="E11" s="389"/>
      <c r="F11" s="389"/>
      <c r="G11" s="389"/>
      <c r="H11" s="389"/>
      <c r="I11" s="390"/>
      <c r="J11" s="111">
        <f>J4-(J6+J7+J8+J9+J10)</f>
        <v>0</v>
      </c>
      <c r="K11" s="59" t="s">
        <v>42</v>
      </c>
      <c r="L11" s="60" t="s">
        <v>54</v>
      </c>
      <c r="M11" s="52" t="s">
        <v>190</v>
      </c>
      <c r="Q11" s="57"/>
    </row>
    <row r="12" spans="1:17" ht="15" customHeight="1">
      <c r="A12" s="57"/>
      <c r="B12" s="338"/>
      <c r="C12" s="439" t="s">
        <v>131</v>
      </c>
      <c r="D12" s="440"/>
      <c r="E12" s="440"/>
      <c r="F12" s="440"/>
      <c r="G12" s="440"/>
      <c r="H12" s="440"/>
      <c r="I12" s="441"/>
      <c r="J12" s="63">
        <v>13</v>
      </c>
      <c r="K12" s="59" t="s">
        <v>42</v>
      </c>
      <c r="L12" s="60" t="s">
        <v>182</v>
      </c>
      <c r="Q12" s="57"/>
    </row>
    <row r="13" spans="1:17">
      <c r="A13" s="57"/>
      <c r="B13" s="338"/>
      <c r="C13" s="444"/>
      <c r="D13" s="391" t="s">
        <v>209</v>
      </c>
      <c r="E13" s="392"/>
      <c r="F13" s="392"/>
      <c r="G13" s="392"/>
      <c r="H13" s="392"/>
      <c r="I13" s="393"/>
      <c r="J13" s="415"/>
      <c r="K13" s="416"/>
      <c r="L13" s="60"/>
      <c r="Q13" s="57"/>
    </row>
    <row r="14" spans="1:17">
      <c r="A14" s="57"/>
      <c r="B14" s="338"/>
      <c r="C14" s="444"/>
      <c r="D14" s="458"/>
      <c r="E14" s="455" t="s">
        <v>201</v>
      </c>
      <c r="F14" s="456"/>
      <c r="G14" s="456"/>
      <c r="H14" s="456"/>
      <c r="I14" s="457"/>
      <c r="J14" s="63">
        <v>13</v>
      </c>
      <c r="K14" s="59" t="s">
        <v>42</v>
      </c>
      <c r="L14" s="60" t="s">
        <v>175</v>
      </c>
      <c r="Q14" s="57"/>
    </row>
    <row r="15" spans="1:17">
      <c r="A15" s="57"/>
      <c r="B15" s="338"/>
      <c r="C15" s="444"/>
      <c r="D15" s="458"/>
      <c r="E15" s="397" t="s">
        <v>213</v>
      </c>
      <c r="F15" s="395"/>
      <c r="G15" s="395"/>
      <c r="H15" s="395"/>
      <c r="I15" s="396"/>
      <c r="J15" s="63"/>
      <c r="K15" s="59" t="s">
        <v>42</v>
      </c>
      <c r="L15" s="60" t="s">
        <v>176</v>
      </c>
      <c r="Q15" s="57"/>
    </row>
    <row r="16" spans="1:17">
      <c r="A16" s="57"/>
      <c r="B16" s="338"/>
      <c r="C16" s="444"/>
      <c r="D16" s="458"/>
      <c r="E16" s="397" t="s">
        <v>204</v>
      </c>
      <c r="F16" s="392"/>
      <c r="G16" s="392"/>
      <c r="H16" s="392"/>
      <c r="I16" s="393"/>
      <c r="J16" s="63"/>
      <c r="K16" s="59" t="s">
        <v>42</v>
      </c>
      <c r="L16" s="60" t="s">
        <v>177</v>
      </c>
      <c r="Q16" s="57"/>
    </row>
    <row r="17" spans="1:17">
      <c r="A17" s="57"/>
      <c r="B17" s="338"/>
      <c r="C17" s="444"/>
      <c r="D17" s="458"/>
      <c r="E17" s="397" t="s">
        <v>205</v>
      </c>
      <c r="F17" s="392"/>
      <c r="G17" s="392"/>
      <c r="H17" s="392"/>
      <c r="I17" s="393"/>
      <c r="J17" s="63">
        <v>0</v>
      </c>
      <c r="K17" s="59" t="s">
        <v>42</v>
      </c>
      <c r="L17" s="60" t="s">
        <v>178</v>
      </c>
      <c r="Q17" s="57"/>
    </row>
    <row r="18" spans="1:17">
      <c r="A18" s="57"/>
      <c r="B18" s="338"/>
      <c r="C18" s="444"/>
      <c r="D18" s="459"/>
      <c r="E18" s="398" t="s">
        <v>211</v>
      </c>
      <c r="F18" s="399"/>
      <c r="G18" s="399"/>
      <c r="H18" s="399"/>
      <c r="I18" s="400"/>
      <c r="J18" s="63">
        <v>0</v>
      </c>
      <c r="K18" s="59" t="s">
        <v>42</v>
      </c>
      <c r="L18" s="60" t="s">
        <v>179</v>
      </c>
      <c r="Q18" s="57"/>
    </row>
    <row r="19" spans="1:17" ht="15" customHeight="1">
      <c r="A19" s="57"/>
      <c r="B19" s="339"/>
      <c r="C19" s="442"/>
      <c r="D19" s="388" t="s">
        <v>187</v>
      </c>
      <c r="E19" s="389"/>
      <c r="F19" s="389"/>
      <c r="G19" s="389"/>
      <c r="H19" s="389"/>
      <c r="I19" s="390"/>
      <c r="J19" s="111">
        <f>J12-(J14+J15+J16+J17+J18)</f>
        <v>0</v>
      </c>
      <c r="K19" s="59" t="s">
        <v>42</v>
      </c>
      <c r="L19" s="60" t="s">
        <v>188</v>
      </c>
      <c r="M19" s="414" t="s">
        <v>189</v>
      </c>
      <c r="N19" s="414"/>
      <c r="O19" s="414"/>
      <c r="Q19" s="57"/>
    </row>
    <row r="20" spans="1:17" ht="21.6" customHeight="1">
      <c r="A20" s="57"/>
      <c r="B20" s="126"/>
      <c r="C20" s="48"/>
      <c r="D20" s="50"/>
      <c r="E20" s="50"/>
      <c r="F20" s="50"/>
      <c r="G20" s="50"/>
      <c r="H20" s="64"/>
      <c r="I20" s="50"/>
      <c r="J20" s="61"/>
      <c r="K20" s="61"/>
      <c r="Q20" s="57"/>
    </row>
    <row r="21" spans="1:17" ht="15" customHeight="1" thickBot="1">
      <c r="A21" s="57"/>
      <c r="B21" s="114" t="s">
        <v>137</v>
      </c>
      <c r="Q21" s="57"/>
    </row>
    <row r="22" spans="1:17" ht="25.35" customHeight="1" thickBot="1">
      <c r="A22" s="57"/>
      <c r="B22" s="419"/>
      <c r="C22" s="420"/>
      <c r="D22" s="432" t="s">
        <v>55</v>
      </c>
      <c r="E22" s="432"/>
      <c r="F22" s="432"/>
      <c r="G22" s="452" t="s">
        <v>56</v>
      </c>
      <c r="H22" s="452"/>
      <c r="I22" s="452"/>
      <c r="J22" s="57"/>
      <c r="K22" s="426" t="s">
        <v>185</v>
      </c>
      <c r="L22" s="427"/>
      <c r="M22" s="422" t="str">
        <f>IF(K23="D-1","D-1a,D-1bどちらを適用するか選択してください","")</f>
        <v/>
      </c>
      <c r="N22" s="423"/>
      <c r="O22" s="424"/>
      <c r="Q22" s="57"/>
    </row>
    <row r="23" spans="1:17" ht="15" customHeight="1">
      <c r="A23" s="57"/>
      <c r="B23" s="432" t="s">
        <v>63</v>
      </c>
      <c r="C23" s="432"/>
      <c r="D23" s="433" t="s">
        <v>144</v>
      </c>
      <c r="E23" s="433"/>
      <c r="F23" s="68" t="s">
        <v>217</v>
      </c>
      <c r="G23" s="433" t="s">
        <v>143</v>
      </c>
      <c r="H23" s="433"/>
      <c r="I23" s="68" t="s">
        <v>219</v>
      </c>
      <c r="J23" s="434" t="s">
        <v>132</v>
      </c>
      <c r="K23" s="428"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D-2</v>
      </c>
      <c r="L23" s="429"/>
      <c r="M23" s="425"/>
      <c r="N23" s="425"/>
      <c r="O23" s="425"/>
      <c r="Q23" s="57"/>
    </row>
    <row r="24" spans="1:17" ht="15" customHeight="1" thickBot="1">
      <c r="A24" s="57"/>
      <c r="B24" s="432" t="s">
        <v>64</v>
      </c>
      <c r="C24" s="432"/>
      <c r="D24" s="433" t="s">
        <v>164</v>
      </c>
      <c r="E24" s="433"/>
      <c r="F24" s="68" t="s">
        <v>218</v>
      </c>
      <c r="G24" s="433" t="s">
        <v>143</v>
      </c>
      <c r="H24" s="433"/>
      <c r="I24" s="68" t="s">
        <v>219</v>
      </c>
      <c r="J24" s="434"/>
      <c r="K24" s="430"/>
      <c r="L24" s="431"/>
      <c r="M24" s="425"/>
      <c r="N24" s="425"/>
      <c r="O24" s="425"/>
      <c r="Q24" s="57"/>
    </row>
    <row r="25" spans="1:17" ht="27" customHeight="1">
      <c r="A25" s="57"/>
      <c r="B25" s="451" t="s">
        <v>191</v>
      </c>
      <c r="C25" s="451"/>
      <c r="D25" s="451"/>
      <c r="E25" s="451"/>
      <c r="F25" s="451"/>
      <c r="G25" s="421" t="s">
        <v>197</v>
      </c>
      <c r="H25" s="421"/>
      <c r="I25" s="421"/>
      <c r="J25" s="421"/>
      <c r="K25" s="421"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
      </c>
      <c r="L25" s="421"/>
      <c r="M25" s="421"/>
      <c r="N25" s="421"/>
      <c r="O25" s="421"/>
      <c r="Q25" s="57"/>
    </row>
    <row r="26" spans="1:17" ht="56.4" customHeight="1">
      <c r="A26" s="57"/>
      <c r="B26" s="421" t="s">
        <v>192</v>
      </c>
      <c r="C26" s="421"/>
      <c r="D26" s="421"/>
      <c r="E26" s="421"/>
      <c r="F26" s="421"/>
      <c r="G26" s="421"/>
      <c r="H26" s="421"/>
      <c r="I26" s="421"/>
      <c r="J26" s="421"/>
      <c r="K26" s="421"/>
      <c r="L26" s="421"/>
      <c r="M26" s="421"/>
      <c r="N26" s="421"/>
      <c r="O26" s="421"/>
      <c r="Q26" s="57"/>
    </row>
    <row r="27" spans="1:17" ht="15" customHeight="1">
      <c r="A27" s="57"/>
      <c r="Q27" s="57"/>
    </row>
    <row r="28" spans="1:17" ht="15" customHeight="1" thickBot="1">
      <c r="A28" s="57"/>
      <c r="B28" s="65" t="s">
        <v>139</v>
      </c>
      <c r="Q28" s="57"/>
    </row>
    <row r="29" spans="1:17" ht="15" customHeight="1" thickTop="1">
      <c r="A29" s="57"/>
      <c r="C29" s="132" t="s">
        <v>198</v>
      </c>
      <c r="D29" s="417" t="s">
        <v>69</v>
      </c>
      <c r="E29" s="418"/>
      <c r="F29" s="419" t="s">
        <v>67</v>
      </c>
      <c r="G29" s="420"/>
      <c r="H29" s="419" t="s">
        <v>68</v>
      </c>
      <c r="I29" s="437"/>
      <c r="J29" s="435" t="s">
        <v>45</v>
      </c>
      <c r="K29" s="436"/>
      <c r="L29" s="435" t="s">
        <v>46</v>
      </c>
      <c r="M29" s="436"/>
      <c r="Q29" s="57"/>
    </row>
    <row r="30" spans="1:17" ht="15" customHeight="1" thickBot="1">
      <c r="A30" s="57"/>
      <c r="C30" s="131" t="s">
        <v>47</v>
      </c>
      <c r="D30" s="66">
        <f>ROUNDDOWN(J11*0.2,0)</f>
        <v>0</v>
      </c>
      <c r="E30" s="67" t="s">
        <v>42</v>
      </c>
      <c r="F30" s="67">
        <v>10</v>
      </c>
      <c r="G30" s="68" t="s">
        <v>42</v>
      </c>
      <c r="H30" s="67">
        <f>IF(D30&lt;=10,D30,F30)</f>
        <v>0</v>
      </c>
      <c r="I30" s="69" t="s">
        <v>42</v>
      </c>
      <c r="J30" s="115">
        <f>H30*2</f>
        <v>0</v>
      </c>
      <c r="K30" s="116" t="s">
        <v>42</v>
      </c>
      <c r="L30" s="115">
        <f>H30*3</f>
        <v>0</v>
      </c>
      <c r="M30" s="117" t="s">
        <v>42</v>
      </c>
      <c r="Q30" s="57"/>
    </row>
    <row r="31" spans="1:17" ht="15" customHeight="1" thickTop="1">
      <c r="A31" s="57"/>
      <c r="J31" s="449" t="str">
        <f>IF($K$23="A","→その３（住宅以外の用途）の記入に進んでください。","")</f>
        <v/>
      </c>
      <c r="K31" s="449"/>
      <c r="L31" s="449"/>
      <c r="M31" s="449"/>
      <c r="N31" s="449"/>
      <c r="O31" s="449"/>
      <c r="Q31" s="57"/>
    </row>
    <row r="32" spans="1:17" ht="15" customHeight="1">
      <c r="A32" s="57"/>
      <c r="B32" s="65" t="s">
        <v>140</v>
      </c>
      <c r="Q32" s="57"/>
    </row>
    <row r="33" spans="1:17" ht="15" customHeight="1">
      <c r="A33" s="57"/>
      <c r="B33" s="65" t="s">
        <v>71</v>
      </c>
      <c r="Q33" s="57"/>
    </row>
    <row r="34" spans="1:17" ht="15" customHeight="1" thickBot="1">
      <c r="A34" s="57"/>
      <c r="C34" s="65" t="s">
        <v>105</v>
      </c>
      <c r="Q34" s="57"/>
    </row>
    <row r="35" spans="1:17" ht="15" customHeight="1" thickTop="1">
      <c r="A35" s="57"/>
      <c r="C35" s="132" t="s">
        <v>199</v>
      </c>
      <c r="D35" s="463" t="s">
        <v>45</v>
      </c>
      <c r="E35" s="436"/>
      <c r="F35" s="435" t="s">
        <v>46</v>
      </c>
      <c r="G35" s="436"/>
      <c r="Q35" s="57"/>
    </row>
    <row r="36" spans="1:17" ht="15" customHeight="1" thickBot="1">
      <c r="A36" s="57"/>
      <c r="C36" s="131" t="s">
        <v>47</v>
      </c>
      <c r="D36" s="133">
        <v>2</v>
      </c>
      <c r="E36" s="116" t="s">
        <v>42</v>
      </c>
      <c r="F36" s="115">
        <v>3</v>
      </c>
      <c r="G36" s="116" t="s">
        <v>42</v>
      </c>
      <c r="Q36" s="57"/>
    </row>
    <row r="37" spans="1:17" ht="15" customHeight="1" thickTop="1">
      <c r="A37" s="57"/>
      <c r="D37" s="48"/>
      <c r="E37" s="48"/>
      <c r="F37" s="48"/>
      <c r="Q37" s="57"/>
    </row>
    <row r="38" spans="1:17" ht="15" customHeight="1" thickBot="1">
      <c r="A38" s="57"/>
      <c r="C38" s="65" t="s">
        <v>104</v>
      </c>
      <c r="Q38" s="57"/>
    </row>
    <row r="39" spans="1:17" ht="15" customHeight="1" thickTop="1">
      <c r="A39" s="57"/>
      <c r="C39" s="132" t="s">
        <v>199</v>
      </c>
      <c r="D39" s="463" t="s">
        <v>45</v>
      </c>
      <c r="E39" s="436"/>
      <c r="F39" s="435" t="s">
        <v>46</v>
      </c>
      <c r="G39" s="436"/>
      <c r="Q39" s="57"/>
    </row>
    <row r="40" spans="1:17" ht="15" customHeight="1" thickBot="1">
      <c r="A40" s="57"/>
      <c r="C40" s="131" t="s">
        <v>48</v>
      </c>
      <c r="D40" s="133">
        <v>3</v>
      </c>
      <c r="E40" s="116" t="s">
        <v>42</v>
      </c>
      <c r="F40" s="115">
        <v>4</v>
      </c>
      <c r="G40" s="117" t="s">
        <v>42</v>
      </c>
      <c r="Q40" s="57"/>
    </row>
    <row r="41" spans="1:17" ht="15" customHeight="1" thickTop="1">
      <c r="A41" s="57"/>
      <c r="Q41" s="57"/>
    </row>
    <row r="42" spans="1:17" ht="15" customHeight="1" thickBot="1">
      <c r="A42" s="57"/>
      <c r="B42" s="65" t="s">
        <v>103</v>
      </c>
      <c r="Q42" s="57"/>
    </row>
    <row r="43" spans="1:17" ht="15" customHeight="1" thickTop="1">
      <c r="A43" s="57"/>
      <c r="C43" s="132" t="s">
        <v>199</v>
      </c>
      <c r="D43" s="463" t="s">
        <v>45</v>
      </c>
      <c r="E43" s="436"/>
      <c r="F43" s="435" t="s">
        <v>46</v>
      </c>
      <c r="G43" s="436"/>
      <c r="Q43" s="57"/>
    </row>
    <row r="44" spans="1:17" ht="15" customHeight="1" thickBot="1">
      <c r="A44" s="57"/>
      <c r="C44" s="131" t="s">
        <v>47</v>
      </c>
      <c r="D44" s="133">
        <v>2</v>
      </c>
      <c r="E44" s="116" t="s">
        <v>42</v>
      </c>
      <c r="F44" s="115">
        <v>3</v>
      </c>
      <c r="G44" s="117" t="s">
        <v>42</v>
      </c>
      <c r="H44" s="461" t="str">
        <f>IF($K$23="B-2","→その３（住宅以外の用途）の記入に進んでください。","")</f>
        <v/>
      </c>
      <c r="I44" s="462"/>
      <c r="J44" s="462"/>
      <c r="K44" s="462"/>
      <c r="Q44" s="57"/>
    </row>
    <row r="45" spans="1:17" ht="15" customHeight="1" thickTop="1">
      <c r="A45" s="57"/>
      <c r="Q45" s="57"/>
    </row>
    <row r="46" spans="1:17" ht="15" customHeight="1" thickBot="1">
      <c r="A46" s="57"/>
      <c r="B46" s="70" t="s">
        <v>141</v>
      </c>
      <c r="Q46" s="57"/>
    </row>
    <row r="47" spans="1:17" ht="15" customHeight="1" thickTop="1">
      <c r="A47" s="57"/>
      <c r="C47" s="132" t="s">
        <v>199</v>
      </c>
      <c r="D47" s="463" t="s">
        <v>45</v>
      </c>
      <c r="E47" s="436"/>
      <c r="F47" s="435" t="s">
        <v>46</v>
      </c>
      <c r="G47" s="436"/>
      <c r="Q47" s="57"/>
    </row>
    <row r="48" spans="1:17" ht="15" customHeight="1" thickBot="1">
      <c r="A48" s="57"/>
      <c r="C48" s="131" t="s">
        <v>48</v>
      </c>
      <c r="D48" s="133">
        <v>3</v>
      </c>
      <c r="E48" s="116" t="s">
        <v>42</v>
      </c>
      <c r="F48" s="115">
        <v>4</v>
      </c>
      <c r="G48" s="117" t="s">
        <v>42</v>
      </c>
      <c r="H48" s="448" t="str">
        <f>IF($K$23="C","→その３（住宅以外の用途）の記入に進んでください。","")</f>
        <v/>
      </c>
      <c r="I48" s="449"/>
      <c r="J48" s="449"/>
      <c r="K48" s="449"/>
      <c r="L48" s="449"/>
      <c r="Q48" s="57"/>
    </row>
    <row r="49" spans="1:17" ht="15" customHeight="1" thickTop="1">
      <c r="A49" s="57"/>
      <c r="Q49" s="57"/>
    </row>
    <row r="50" spans="1:17" ht="15" customHeight="1">
      <c r="A50" s="57"/>
      <c r="B50" s="65" t="s">
        <v>142</v>
      </c>
      <c r="Q50" s="57"/>
    </row>
    <row r="51" spans="1:17" ht="15" customHeight="1">
      <c r="A51" s="57"/>
      <c r="B51" s="65" t="s">
        <v>74</v>
      </c>
      <c r="Q51" s="57"/>
    </row>
    <row r="52" spans="1:17" ht="15" customHeight="1" thickBot="1">
      <c r="A52" s="57"/>
      <c r="C52" s="52" t="s">
        <v>101</v>
      </c>
      <c r="Q52" s="57"/>
    </row>
    <row r="53" spans="1:17" ht="15" customHeight="1" thickTop="1">
      <c r="A53" s="57"/>
      <c r="C53" s="132" t="s">
        <v>199</v>
      </c>
      <c r="D53" s="417" t="s">
        <v>133</v>
      </c>
      <c r="E53" s="418"/>
      <c r="F53" s="419" t="s">
        <v>67</v>
      </c>
      <c r="G53" s="420"/>
      <c r="H53" s="419" t="s">
        <v>68</v>
      </c>
      <c r="I53" s="437"/>
      <c r="J53" s="435" t="s">
        <v>45</v>
      </c>
      <c r="K53" s="436"/>
      <c r="L53" s="435" t="s">
        <v>46</v>
      </c>
      <c r="M53" s="436"/>
      <c r="Q53" s="57"/>
    </row>
    <row r="54" spans="1:17" ht="15" customHeight="1" thickBot="1">
      <c r="A54" s="57"/>
      <c r="C54" s="131" t="s">
        <v>47</v>
      </c>
      <c r="D54" s="66">
        <f>ROUNDDOWN(J11*0.2,0)</f>
        <v>0</v>
      </c>
      <c r="E54" s="67" t="s">
        <v>42</v>
      </c>
      <c r="F54" s="67">
        <v>10</v>
      </c>
      <c r="G54" s="68" t="s">
        <v>42</v>
      </c>
      <c r="H54" s="67">
        <f>IF(D54&lt;=10,D54,F54)</f>
        <v>0</v>
      </c>
      <c r="I54" s="69" t="s">
        <v>42</v>
      </c>
      <c r="J54" s="115">
        <f>H54*2</f>
        <v>0</v>
      </c>
      <c r="K54" s="116" t="s">
        <v>42</v>
      </c>
      <c r="L54" s="115">
        <f>H54*3</f>
        <v>0</v>
      </c>
      <c r="M54" s="117" t="s">
        <v>42</v>
      </c>
      <c r="Q54" s="57"/>
    </row>
    <row r="55" spans="1:17" ht="15" customHeight="1" thickTop="1">
      <c r="A55" s="57"/>
      <c r="D55" s="48"/>
      <c r="E55" s="48"/>
      <c r="F55" s="48"/>
      <c r="H55" s="48"/>
      <c r="I55" s="48"/>
      <c r="J55" s="449" t="str">
        <f>IF($M$23="D-1a","→その３（住宅以外の用途）の記入に進んでください。","")</f>
        <v/>
      </c>
      <c r="K55" s="449"/>
      <c r="L55" s="449"/>
      <c r="M55" s="449"/>
      <c r="N55" s="449"/>
      <c r="O55" s="449"/>
      <c r="Q55" s="57"/>
    </row>
    <row r="56" spans="1:17" ht="15" customHeight="1" thickBot="1">
      <c r="A56" s="57"/>
      <c r="C56" s="52" t="s">
        <v>102</v>
      </c>
      <c r="Q56" s="57"/>
    </row>
    <row r="57" spans="1:17" ht="15" customHeight="1" thickTop="1">
      <c r="A57" s="57"/>
      <c r="C57" s="132" t="s">
        <v>199</v>
      </c>
      <c r="D57" s="435" t="s">
        <v>45</v>
      </c>
      <c r="E57" s="436"/>
      <c r="F57" s="435" t="s">
        <v>46</v>
      </c>
      <c r="G57" s="436"/>
      <c r="Q57" s="57"/>
    </row>
    <row r="58" spans="1:17" ht="15" customHeight="1" thickBot="1">
      <c r="A58" s="57"/>
      <c r="C58" s="131" t="s">
        <v>48</v>
      </c>
      <c r="D58" s="115">
        <v>2</v>
      </c>
      <c r="E58" s="116" t="s">
        <v>42</v>
      </c>
      <c r="F58" s="115">
        <v>3</v>
      </c>
      <c r="G58" s="117" t="s">
        <v>42</v>
      </c>
      <c r="H58" s="448" t="str">
        <f>IF($M$23="D-1b","→その３（住宅以外の用途）の記入に進んでください。","")</f>
        <v/>
      </c>
      <c r="I58" s="449"/>
      <c r="J58" s="449"/>
      <c r="K58" s="449"/>
      <c r="L58" s="449"/>
      <c r="Q58" s="57"/>
    </row>
    <row r="59" spans="1:17" ht="15" customHeight="1" thickTop="1">
      <c r="A59" s="57"/>
      <c r="Q59" s="57"/>
    </row>
    <row r="60" spans="1:17" ht="15" customHeight="1" thickBot="1">
      <c r="A60" s="57"/>
      <c r="B60" s="65" t="s">
        <v>106</v>
      </c>
      <c r="Q60" s="57"/>
    </row>
    <row r="61" spans="1:17" ht="15" customHeight="1" thickTop="1">
      <c r="A61" s="57"/>
      <c r="C61" s="132" t="s">
        <v>199</v>
      </c>
      <c r="D61" s="435" t="s">
        <v>45</v>
      </c>
      <c r="E61" s="436"/>
      <c r="F61" s="435" t="s">
        <v>46</v>
      </c>
      <c r="G61" s="436"/>
      <c r="Q61" s="57"/>
    </row>
    <row r="62" spans="1:17" ht="15" customHeight="1" thickBot="1">
      <c r="A62" s="57"/>
      <c r="C62" s="131" t="s">
        <v>48</v>
      </c>
      <c r="D62" s="115">
        <v>2</v>
      </c>
      <c r="E62" s="116" t="s">
        <v>42</v>
      </c>
      <c r="F62" s="115">
        <v>3</v>
      </c>
      <c r="G62" s="117" t="s">
        <v>42</v>
      </c>
      <c r="H62" s="448" t="str">
        <f>IF($K$23="D-2","→その３（住宅以外の用途）の記入に進んでください。","")</f>
        <v>→その３（住宅以外の用途）の記入に進んでください。</v>
      </c>
      <c r="I62" s="449"/>
      <c r="J62" s="449"/>
      <c r="K62" s="449"/>
      <c r="Q62" s="57"/>
    </row>
    <row r="63" spans="1:17" ht="15" customHeight="1" thickTop="1">
      <c r="A63" s="71"/>
      <c r="B63" s="72"/>
      <c r="C63" s="72"/>
      <c r="D63" s="72"/>
      <c r="E63" s="72"/>
      <c r="F63" s="72"/>
      <c r="G63" s="72"/>
      <c r="H63" s="72"/>
      <c r="I63" s="72"/>
      <c r="J63" s="72"/>
      <c r="K63" s="72"/>
      <c r="L63" s="72"/>
      <c r="M63" s="72"/>
      <c r="N63" s="72"/>
      <c r="O63" s="72"/>
      <c r="P63" s="73"/>
      <c r="Q63" s="57"/>
    </row>
    <row r="64" spans="1:17" ht="6.6" customHeight="1"/>
    <row r="65" spans="1:17" ht="15" customHeight="1">
      <c r="A65" s="450" t="s">
        <v>165</v>
      </c>
      <c r="B65" s="450"/>
      <c r="C65" s="450"/>
      <c r="D65" s="450"/>
      <c r="E65" s="450"/>
      <c r="F65" s="450"/>
      <c r="G65" s="450"/>
      <c r="H65" s="450"/>
      <c r="I65" s="450"/>
      <c r="J65" s="450"/>
      <c r="K65" s="450"/>
      <c r="L65" s="450"/>
      <c r="M65" s="450"/>
      <c r="N65" s="450"/>
      <c r="O65" s="450"/>
      <c r="P65" s="450"/>
      <c r="Q65" s="97"/>
    </row>
    <row r="66" spans="1:17">
      <c r="A66" s="450"/>
      <c r="B66" s="450"/>
      <c r="C66" s="450"/>
      <c r="D66" s="450"/>
      <c r="E66" s="450"/>
      <c r="F66" s="450"/>
      <c r="G66" s="450"/>
      <c r="H66" s="450"/>
      <c r="I66" s="450"/>
      <c r="J66" s="450"/>
      <c r="K66" s="450"/>
      <c r="L66" s="450"/>
      <c r="M66" s="450"/>
      <c r="N66" s="450"/>
      <c r="O66" s="450"/>
      <c r="P66" s="450"/>
      <c r="Q66" s="97"/>
    </row>
    <row r="67" spans="1:17">
      <c r="A67" s="450"/>
      <c r="B67" s="450"/>
      <c r="C67" s="450"/>
      <c r="D67" s="450"/>
      <c r="E67" s="450"/>
      <c r="F67" s="450"/>
      <c r="G67" s="450"/>
      <c r="H67" s="450"/>
      <c r="I67" s="450"/>
      <c r="J67" s="450"/>
      <c r="K67" s="450"/>
      <c r="L67" s="450"/>
      <c r="M67" s="450"/>
      <c r="N67" s="450"/>
      <c r="O67" s="450"/>
      <c r="P67" s="450"/>
      <c r="Q67" s="97"/>
    </row>
    <row r="68" spans="1:17" s="130" customFormat="1" ht="31.35" customHeight="1">
      <c r="A68" s="376" t="s">
        <v>216</v>
      </c>
      <c r="B68" s="376"/>
      <c r="C68" s="376"/>
      <c r="D68" s="376"/>
      <c r="E68" s="376"/>
      <c r="F68" s="376"/>
      <c r="G68" s="376"/>
      <c r="H68" s="376"/>
      <c r="I68" s="376"/>
      <c r="J68" s="376"/>
      <c r="K68" s="376"/>
      <c r="L68" s="376"/>
      <c r="M68" s="376"/>
      <c r="N68" s="376"/>
      <c r="O68" s="376"/>
      <c r="P68" s="376"/>
      <c r="Q68" s="136"/>
    </row>
    <row r="69" spans="1:17">
      <c r="A69" s="445" t="s">
        <v>214</v>
      </c>
      <c r="B69" s="445"/>
      <c r="C69" s="445"/>
      <c r="D69" s="445"/>
      <c r="E69" s="445"/>
      <c r="F69" s="445"/>
      <c r="G69" s="445"/>
      <c r="H69" s="445"/>
      <c r="I69" s="445"/>
      <c r="J69" s="445"/>
      <c r="K69" s="445"/>
      <c r="L69" s="445"/>
      <c r="M69" s="445"/>
      <c r="N69" s="445"/>
      <c r="O69" s="445"/>
      <c r="P69" s="445"/>
      <c r="Q69" s="97"/>
    </row>
    <row r="70" spans="1:17" ht="15" customHeight="1">
      <c r="A70" s="446" t="s">
        <v>215</v>
      </c>
      <c r="B70" s="446"/>
      <c r="C70" s="446"/>
      <c r="D70" s="446"/>
      <c r="E70" s="446"/>
      <c r="F70" s="446"/>
      <c r="G70" s="446"/>
      <c r="H70" s="446"/>
      <c r="I70" s="446"/>
      <c r="J70" s="446"/>
      <c r="K70" s="446"/>
      <c r="L70" s="446"/>
      <c r="M70" s="446"/>
      <c r="N70" s="446"/>
      <c r="O70" s="446"/>
      <c r="P70" s="446"/>
      <c r="Q70" s="97"/>
    </row>
    <row r="71" spans="1:17" ht="15" customHeight="1">
      <c r="A71" s="446" t="s">
        <v>184</v>
      </c>
      <c r="B71" s="446"/>
      <c r="C71" s="446"/>
      <c r="D71" s="446"/>
      <c r="E71" s="446"/>
      <c r="F71" s="446"/>
      <c r="G71" s="446"/>
      <c r="H71" s="446"/>
      <c r="I71" s="446"/>
      <c r="J71" s="446"/>
      <c r="K71" s="446"/>
      <c r="L71" s="446"/>
      <c r="M71" s="446"/>
      <c r="N71" s="446"/>
      <c r="O71" s="446"/>
      <c r="P71" s="446"/>
      <c r="Q71" s="446"/>
    </row>
  </sheetData>
  <mergeCells count="78">
    <mergeCell ref="A68:P68"/>
    <mergeCell ref="O1:P1"/>
    <mergeCell ref="A65:P67"/>
    <mergeCell ref="A69:P69"/>
    <mergeCell ref="A70:P70"/>
    <mergeCell ref="B25:F25"/>
    <mergeCell ref="B26:F26"/>
    <mergeCell ref="M22:O22"/>
    <mergeCell ref="M23:O24"/>
    <mergeCell ref="E17:I17"/>
    <mergeCell ref="B4:B19"/>
    <mergeCell ref="C5:C11"/>
    <mergeCell ref="C13:C19"/>
    <mergeCell ref="B3:I3"/>
    <mergeCell ref="C4:I4"/>
    <mergeCell ref="D5:I5"/>
    <mergeCell ref="A71:Q71"/>
    <mergeCell ref="J31:O31"/>
    <mergeCell ref="H44:K44"/>
    <mergeCell ref="H48:L48"/>
    <mergeCell ref="J55:O55"/>
    <mergeCell ref="H58:L58"/>
    <mergeCell ref="H62:K62"/>
    <mergeCell ref="D47:E47"/>
    <mergeCell ref="F47:G47"/>
    <mergeCell ref="D53:E53"/>
    <mergeCell ref="F53:G53"/>
    <mergeCell ref="D35:E35"/>
    <mergeCell ref="F35:G35"/>
    <mergeCell ref="D39:E39"/>
    <mergeCell ref="F39:G39"/>
    <mergeCell ref="D43:E43"/>
    <mergeCell ref="E6:I6"/>
    <mergeCell ref="E10:I10"/>
    <mergeCell ref="E9:I9"/>
    <mergeCell ref="E8:I8"/>
    <mergeCell ref="B22:C22"/>
    <mergeCell ref="D8:D10"/>
    <mergeCell ref="E14:I14"/>
    <mergeCell ref="D14:D15"/>
    <mergeCell ref="D16:D18"/>
    <mergeCell ref="D11:I11"/>
    <mergeCell ref="C12:I12"/>
    <mergeCell ref="D13:I13"/>
    <mergeCell ref="D19:I19"/>
    <mergeCell ref="E7:I7"/>
    <mergeCell ref="B23:C23"/>
    <mergeCell ref="D23:E23"/>
    <mergeCell ref="B24:C24"/>
    <mergeCell ref="D24:E24"/>
    <mergeCell ref="D22:F22"/>
    <mergeCell ref="D29:E29"/>
    <mergeCell ref="F29:G29"/>
    <mergeCell ref="H29:I29"/>
    <mergeCell ref="J29:K29"/>
    <mergeCell ref="L29:M29"/>
    <mergeCell ref="F43:G43"/>
    <mergeCell ref="L53:M53"/>
    <mergeCell ref="D57:E57"/>
    <mergeCell ref="F57:G57"/>
    <mergeCell ref="D61:E61"/>
    <mergeCell ref="F61:G61"/>
    <mergeCell ref="J5:K5"/>
    <mergeCell ref="J13:K13"/>
    <mergeCell ref="H53:I53"/>
    <mergeCell ref="J53:K53"/>
    <mergeCell ref="G22:I22"/>
    <mergeCell ref="K22:L22"/>
    <mergeCell ref="G23:H23"/>
    <mergeCell ref="J23:J24"/>
    <mergeCell ref="K23:L24"/>
    <mergeCell ref="G24:H24"/>
    <mergeCell ref="E16:I16"/>
    <mergeCell ref="E18:I18"/>
    <mergeCell ref="G25:J26"/>
    <mergeCell ref="K25:O26"/>
    <mergeCell ref="M19:O19"/>
    <mergeCell ref="E15:I15"/>
  </mergeCells>
  <phoneticPr fontId="1"/>
  <conditionalFormatting sqref="B26">
    <cfRule type="expression" dxfId="22" priority="3">
      <formula>$B$20="*専用駐車場・共用駐車場の整備対象区画数がどちらも０又は１区画のため、評価基準及び誘導水準は適用なし(以下入力不要)"</formula>
    </cfRule>
  </conditionalFormatting>
  <conditionalFormatting sqref="C43:G44 C47:G48 C53:M54 C57:G58 C61:G62 C35:G36 C39:G40">
    <cfRule type="expression" dxfId="21" priority="18">
      <formula>$K$23="A"</formula>
    </cfRule>
  </conditionalFormatting>
  <conditionalFormatting sqref="C47:G48 C53:M54 C57:G58 C61:G62 C29:M30 C35:G36 C39:G40">
    <cfRule type="expression" dxfId="20" priority="16">
      <formula>$K$23="B-2"</formula>
    </cfRule>
  </conditionalFormatting>
  <conditionalFormatting sqref="C57:G58">
    <cfRule type="expression" dxfId="19" priority="10">
      <formula>$M$23="D-1a"</formula>
    </cfRule>
  </conditionalFormatting>
  <conditionalFormatting sqref="C61:G62 C29:M30 C35:G36 C39:G40 C43:G44 C47:G48">
    <cfRule type="expression" dxfId="18" priority="12">
      <formula>$K$23="D-1"</formula>
    </cfRule>
  </conditionalFormatting>
  <conditionalFormatting sqref="C29:M30 C35:G36 C39:G40 C43:G44 C47:G48 C53:M54 C57:G58">
    <cfRule type="expression" dxfId="17" priority="7">
      <formula>$K$23="D-2"</formula>
    </cfRule>
  </conditionalFormatting>
  <conditionalFormatting sqref="C53:M54 C57:G58 C61:G62 C29:M30 C35:G36 C39:G40 C43:G44">
    <cfRule type="expression" dxfId="16" priority="14">
      <formula>$K$23="C"</formula>
    </cfRule>
  </conditionalFormatting>
  <conditionalFormatting sqref="C53:M54">
    <cfRule type="expression" dxfId="15" priority="9">
      <formula>$M$23="D-1b"</formula>
    </cfRule>
  </conditionalFormatting>
  <conditionalFormatting sqref="D43:G44">
    <cfRule type="expression" dxfId="14" priority="15">
      <formula>$K$23="B-2"</formula>
    </cfRule>
  </conditionalFormatting>
  <conditionalFormatting sqref="D47:G48">
    <cfRule type="expression" dxfId="13" priority="13">
      <formula>$K$23="C"</formula>
    </cfRule>
  </conditionalFormatting>
  <conditionalFormatting sqref="D57:G58">
    <cfRule type="expression" dxfId="12" priority="8">
      <formula>$M$23="D-1b"</formula>
    </cfRule>
  </conditionalFormatting>
  <conditionalFormatting sqref="D61:G62">
    <cfRule type="expression" dxfId="11" priority="6">
      <formula>$K$23="D-2"</formula>
    </cfRule>
  </conditionalFormatting>
  <conditionalFormatting sqref="G25">
    <cfRule type="expression" dxfId="10" priority="1">
      <formula>$B$20="*専用駐車場・共用駐車場の整備対象区画数がどちらも０又は１区画のため、評価基準及び誘導水準は適用なし(以下入力不要)"</formula>
    </cfRule>
  </conditionalFormatting>
  <conditionalFormatting sqref="J29:M30">
    <cfRule type="expression" dxfId="9" priority="17">
      <formula>$K$23="A"</formula>
    </cfRule>
  </conditionalFormatting>
  <conditionalFormatting sqref="J53:M54">
    <cfRule type="expression" dxfId="8" priority="11">
      <formula>$M$23="D-1a"</formula>
    </cfRule>
  </conditionalFormatting>
  <conditionalFormatting sqref="M22:O22">
    <cfRule type="expression" dxfId="7" priority="20">
      <formula>$M$22="D-1a,D-1bどちらを適用するか選択してください"</formula>
    </cfRule>
  </conditionalFormatting>
  <conditionalFormatting sqref="M23:O24">
    <cfRule type="expression" dxfId="6" priority="19">
      <formula>$K$23="D-1"</formula>
    </cfRule>
  </conditionalFormatting>
  <dataValidations count="3">
    <dataValidation type="list" allowBlank="1" showInputMessage="1" showErrorMessage="1" sqref="M23:O24" xr:uid="{00000000-0002-0000-0300-000000000000}">
      <formula1>"　,D-1a,D-1b"</formula1>
    </dataValidation>
    <dataValidation type="list" allowBlank="1" showInputMessage="1" showErrorMessage="1" sqref="D23:E24" xr:uid="{00000000-0002-0000-0300-000001000000}">
      <formula1>"　,専用駐車場,共用駐車場"</formula1>
    </dataValidation>
    <dataValidation type="list" allowBlank="1" showInputMessage="1" showErrorMessage="1" sqref="G23:G24" xr:uid="{00000000-0002-0000-0300-000002000000}">
      <formula1>"　,適用あり,適用なし"</formula1>
    </dataValidation>
  </dataValidations>
  <pageMargins left="0.70866141732283472" right="0.31496062992125984" top="0.74803149606299213" bottom="0.35433070866141736" header="0.31496062992125984" footer="0.31496062992125984"/>
  <pageSetup paperSize="9" scale="71"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Q51"/>
  <sheetViews>
    <sheetView showGridLines="0" view="pageBreakPreview" zoomScaleNormal="145" zoomScaleSheetLayoutView="100" workbookViewId="0">
      <selection activeCell="C31" sqref="C31:E32"/>
    </sheetView>
  </sheetViews>
  <sheetFormatPr defaultColWidth="8.88671875" defaultRowHeight="15"/>
  <cols>
    <col min="1" max="1" width="1.33203125" style="76" customWidth="1"/>
    <col min="2" max="2" width="4.109375" style="76" customWidth="1"/>
    <col min="3" max="3" width="5.88671875" style="76" customWidth="1"/>
    <col min="4" max="4" width="21.6640625" style="76" customWidth="1"/>
    <col min="5" max="5" width="6.44140625" style="76" customWidth="1"/>
    <col min="6" max="6" width="14.88671875" style="76" customWidth="1"/>
    <col min="7" max="7" width="4" style="76" customWidth="1"/>
    <col min="8" max="8" width="14.88671875" style="76" customWidth="1"/>
    <col min="9" max="9" width="5.44140625" style="76" customWidth="1"/>
    <col min="10" max="12" width="3.109375" style="76" customWidth="1"/>
    <col min="13" max="13" width="7.88671875" style="76" customWidth="1"/>
    <col min="14" max="14" width="1.6640625" style="76" customWidth="1"/>
    <col min="15" max="15" width="5.88671875" style="76" customWidth="1"/>
    <col min="16" max="16384" width="8.88671875" style="76"/>
  </cols>
  <sheetData>
    <row r="1" spans="1:11" ht="16.2">
      <c r="A1" s="152" t="s">
        <v>128</v>
      </c>
      <c r="J1" s="494" t="s">
        <v>166</v>
      </c>
      <c r="K1" s="494"/>
    </row>
    <row r="2" spans="1:11" ht="7.65" customHeight="1">
      <c r="A2" s="153"/>
      <c r="B2" s="74"/>
      <c r="C2" s="75"/>
      <c r="D2" s="75"/>
      <c r="E2" s="75"/>
      <c r="F2" s="75"/>
      <c r="G2" s="75"/>
      <c r="H2" s="75"/>
      <c r="I2" s="75"/>
      <c r="J2" s="75"/>
      <c r="K2" s="154"/>
    </row>
    <row r="3" spans="1:11" ht="18" customHeight="1">
      <c r="A3" s="155"/>
      <c r="B3" s="118" t="s">
        <v>118</v>
      </c>
      <c r="C3" s="119"/>
      <c r="D3" s="119"/>
      <c r="E3" s="119"/>
      <c r="F3" s="119"/>
      <c r="G3" s="119"/>
      <c r="H3" s="225"/>
      <c r="I3" s="225"/>
      <c r="J3" s="225"/>
      <c r="K3" s="226"/>
    </row>
    <row r="4" spans="1:11" ht="12" customHeight="1">
      <c r="A4" s="155"/>
      <c r="B4" s="112" t="s">
        <v>138</v>
      </c>
      <c r="C4" s="49"/>
      <c r="D4" s="50"/>
      <c r="E4" s="50"/>
      <c r="F4" s="50"/>
      <c r="G4" s="50"/>
      <c r="H4" s="225"/>
      <c r="I4" s="225"/>
      <c r="J4" s="225"/>
      <c r="K4" s="226"/>
    </row>
    <row r="5" spans="1:11" ht="24" customHeight="1">
      <c r="A5" s="155"/>
      <c r="B5" s="49"/>
      <c r="C5" s="491" t="s">
        <v>255</v>
      </c>
      <c r="D5" s="492"/>
      <c r="E5" s="493"/>
      <c r="F5" s="474" t="s">
        <v>278</v>
      </c>
      <c r="G5" s="475"/>
      <c r="H5" s="474" t="s">
        <v>267</v>
      </c>
      <c r="I5" s="475"/>
      <c r="J5" s="225"/>
      <c r="K5" s="226"/>
    </row>
    <row r="6" spans="1:11" ht="12" customHeight="1">
      <c r="A6" s="155"/>
      <c r="B6" s="49"/>
      <c r="C6" s="466"/>
      <c r="D6" s="467"/>
      <c r="E6" s="468"/>
      <c r="F6" s="228"/>
      <c r="G6" s="78" t="s">
        <v>42</v>
      </c>
      <c r="H6" s="150">
        <f>その２!L13+その２!L8</f>
        <v>0</v>
      </c>
      <c r="I6" s="78" t="s">
        <v>42</v>
      </c>
      <c r="J6" s="225"/>
      <c r="K6" s="226"/>
    </row>
    <row r="7" spans="1:11" ht="13.35" customHeight="1">
      <c r="A7" s="155"/>
      <c r="B7" s="49"/>
      <c r="C7" s="465"/>
      <c r="D7" s="465"/>
      <c r="E7" s="465"/>
      <c r="F7" s="465"/>
      <c r="G7" s="229"/>
      <c r="H7" s="225"/>
      <c r="I7" s="225"/>
      <c r="J7" s="225"/>
      <c r="K7" s="226"/>
    </row>
    <row r="8" spans="1:11" ht="12" customHeight="1">
      <c r="A8" s="155"/>
      <c r="B8" s="112" t="s">
        <v>119</v>
      </c>
      <c r="C8" s="49"/>
      <c r="D8" s="50"/>
      <c r="E8" s="50"/>
      <c r="F8" s="50"/>
      <c r="G8" s="50"/>
      <c r="H8" s="64"/>
      <c r="I8" s="50"/>
      <c r="J8" s="61"/>
      <c r="K8" s="77"/>
    </row>
    <row r="9" spans="1:11" ht="11.1" customHeight="1">
      <c r="A9" s="155"/>
      <c r="B9" s="50"/>
      <c r="C9" s="482"/>
      <c r="D9" s="483"/>
      <c r="E9" s="484"/>
      <c r="F9" s="482" t="s">
        <v>265</v>
      </c>
      <c r="G9" s="484"/>
      <c r="H9" s="485" t="s">
        <v>222</v>
      </c>
      <c r="I9" s="486"/>
      <c r="J9" s="61"/>
      <c r="K9" s="77"/>
    </row>
    <row r="10" spans="1:11" ht="11.1" customHeight="1">
      <c r="A10" s="155"/>
      <c r="B10" s="50"/>
      <c r="C10" s="332" t="s">
        <v>108</v>
      </c>
      <c r="D10" s="333"/>
      <c r="E10" s="334"/>
      <c r="F10" s="79"/>
      <c r="G10" s="78" t="s">
        <v>115</v>
      </c>
      <c r="H10" s="80"/>
      <c r="I10" s="78" t="s">
        <v>107</v>
      </c>
      <c r="J10" s="61"/>
      <c r="K10" s="77"/>
    </row>
    <row r="11" spans="1:11" ht="11.1" customHeight="1">
      <c r="A11" s="155"/>
      <c r="B11" s="50"/>
      <c r="C11" s="464" t="s">
        <v>109</v>
      </c>
      <c r="D11" s="350"/>
      <c r="E11" s="351"/>
      <c r="F11" s="79"/>
      <c r="G11" s="78" t="s">
        <v>115</v>
      </c>
      <c r="H11" s="80"/>
      <c r="I11" s="78" t="s">
        <v>107</v>
      </c>
      <c r="J11" s="61"/>
      <c r="K11" s="77"/>
    </row>
    <row r="12" spans="1:11" ht="11.1" customHeight="1">
      <c r="A12" s="155"/>
      <c r="B12" s="50"/>
      <c r="C12" s="476"/>
      <c r="D12" s="477"/>
      <c r="E12" s="478"/>
      <c r="F12" s="79"/>
      <c r="G12" s="78" t="s">
        <v>115</v>
      </c>
      <c r="H12" s="80"/>
      <c r="I12" s="78" t="s">
        <v>42</v>
      </c>
      <c r="J12" s="61"/>
      <c r="K12" s="77"/>
    </row>
    <row r="13" spans="1:11" ht="11.1" customHeight="1">
      <c r="A13" s="155"/>
      <c r="B13" s="49"/>
      <c r="C13" s="464" t="s">
        <v>110</v>
      </c>
      <c r="D13" s="350"/>
      <c r="E13" s="351"/>
      <c r="F13" s="79"/>
      <c r="G13" s="78" t="s">
        <v>115</v>
      </c>
      <c r="H13" s="80"/>
      <c r="I13" s="78" t="s">
        <v>107</v>
      </c>
      <c r="J13" s="61"/>
      <c r="K13" s="77"/>
    </row>
    <row r="14" spans="1:11" ht="11.1" customHeight="1">
      <c r="A14" s="155"/>
      <c r="B14" s="49"/>
      <c r="C14" s="476"/>
      <c r="D14" s="477"/>
      <c r="E14" s="478"/>
      <c r="F14" s="79"/>
      <c r="G14" s="78" t="s">
        <v>115</v>
      </c>
      <c r="H14" s="80"/>
      <c r="I14" s="78" t="s">
        <v>42</v>
      </c>
      <c r="J14" s="61"/>
      <c r="K14" s="77"/>
    </row>
    <row r="15" spans="1:11" ht="11.1" customHeight="1">
      <c r="A15" s="155"/>
      <c r="B15" s="49"/>
      <c r="C15" s="464" t="s">
        <v>111</v>
      </c>
      <c r="D15" s="350"/>
      <c r="E15" s="351"/>
      <c r="F15" s="79"/>
      <c r="G15" s="78" t="s">
        <v>115</v>
      </c>
      <c r="H15" s="80"/>
      <c r="I15" s="78" t="s">
        <v>107</v>
      </c>
      <c r="J15" s="61"/>
      <c r="K15" s="77"/>
    </row>
    <row r="16" spans="1:11" ht="11.1" customHeight="1">
      <c r="A16" s="155"/>
      <c r="B16" s="49"/>
      <c r="C16" s="479"/>
      <c r="D16" s="480"/>
      <c r="E16" s="481"/>
      <c r="F16" s="231"/>
      <c r="G16" s="232" t="s">
        <v>115</v>
      </c>
      <c r="H16" s="233"/>
      <c r="I16" s="232" t="s">
        <v>42</v>
      </c>
      <c r="J16" s="61"/>
      <c r="K16" s="77"/>
    </row>
    <row r="17" spans="1:11" ht="11.1" customHeight="1">
      <c r="A17" s="155"/>
      <c r="B17" s="49"/>
      <c r="C17" s="151"/>
      <c r="D17" s="487" t="s">
        <v>112</v>
      </c>
      <c r="E17" s="488"/>
      <c r="F17" s="489"/>
      <c r="G17" s="490"/>
      <c r="H17" s="234">
        <f>ROUNDDOWN(F15/6,0)*H15+ROUNDDOWN(F16/6,0)*H16</f>
        <v>0</v>
      </c>
      <c r="I17" s="235" t="s">
        <v>107</v>
      </c>
      <c r="J17" s="61"/>
      <c r="K17" s="77"/>
    </row>
    <row r="18" spans="1:11" ht="13.35" customHeight="1">
      <c r="A18" s="155"/>
      <c r="B18" s="49"/>
      <c r="C18" s="49"/>
      <c r="D18" s="50"/>
      <c r="E18" s="50"/>
      <c r="F18" s="49"/>
      <c r="G18" s="49"/>
      <c r="H18" s="134"/>
      <c r="I18" s="49"/>
      <c r="J18" s="61"/>
      <c r="K18" s="77"/>
    </row>
    <row r="19" spans="1:11" ht="12" customHeight="1">
      <c r="A19" s="155"/>
      <c r="B19" s="112" t="s">
        <v>136</v>
      </c>
      <c r="C19" s="49"/>
      <c r="D19" s="50"/>
      <c r="E19" s="50"/>
      <c r="F19" s="50"/>
      <c r="G19" s="50"/>
      <c r="H19" s="64"/>
      <c r="I19" s="50"/>
      <c r="J19" s="61"/>
      <c r="K19" s="77"/>
    </row>
    <row r="20" spans="1:11" ht="12" customHeight="1">
      <c r="A20" s="155"/>
      <c r="B20" s="49"/>
      <c r="C20" s="469" t="s">
        <v>291</v>
      </c>
      <c r="D20" s="387"/>
      <c r="E20" s="387"/>
      <c r="F20" s="470"/>
      <c r="G20" s="470"/>
      <c r="H20" s="471"/>
      <c r="I20" s="471"/>
      <c r="J20" s="61"/>
      <c r="K20" s="77"/>
    </row>
    <row r="21" spans="1:11" ht="12" customHeight="1">
      <c r="A21" s="155"/>
      <c r="B21" s="49"/>
      <c r="C21" s="472">
        <f>H10+H11+H12+H13+H14+H17</f>
        <v>0</v>
      </c>
      <c r="D21" s="387"/>
      <c r="E21" s="78" t="s">
        <v>42</v>
      </c>
      <c r="F21" s="473"/>
      <c r="G21" s="473"/>
      <c r="H21" s="121"/>
      <c r="I21" s="49"/>
      <c r="J21" s="61"/>
      <c r="K21" s="77"/>
    </row>
    <row r="22" spans="1:11" ht="17.399999999999999" customHeight="1">
      <c r="A22" s="155"/>
      <c r="B22" s="49"/>
      <c r="C22" s="49"/>
      <c r="D22" s="49"/>
      <c r="E22" s="49"/>
      <c r="F22" s="49"/>
      <c r="G22" s="49"/>
      <c r="H22" s="64"/>
      <c r="I22" s="50"/>
      <c r="J22" s="61"/>
      <c r="K22" s="77"/>
    </row>
    <row r="23" spans="1:11" ht="18">
      <c r="A23" s="155"/>
      <c r="B23" s="118" t="s">
        <v>120</v>
      </c>
      <c r="K23" s="157"/>
    </row>
    <row r="24" spans="1:11" ht="12" customHeight="1">
      <c r="A24" s="155"/>
      <c r="B24" s="112" t="s">
        <v>138</v>
      </c>
      <c r="C24" s="49"/>
      <c r="D24" s="50"/>
      <c r="E24" s="50"/>
      <c r="F24" s="50"/>
      <c r="G24" s="50"/>
      <c r="H24" s="64"/>
      <c r="I24" s="50"/>
      <c r="K24" s="157"/>
    </row>
    <row r="25" spans="1:11" ht="24.6" customHeight="1">
      <c r="A25" s="155"/>
      <c r="B25" s="49"/>
      <c r="C25" s="491" t="s">
        <v>255</v>
      </c>
      <c r="D25" s="492"/>
      <c r="E25" s="493"/>
      <c r="F25" s="474" t="s">
        <v>278</v>
      </c>
      <c r="G25" s="475"/>
      <c r="H25" s="474" t="s">
        <v>267</v>
      </c>
      <c r="I25" s="475"/>
      <c r="K25" s="157"/>
    </row>
    <row r="26" spans="1:11" ht="12" customHeight="1">
      <c r="A26" s="155"/>
      <c r="B26" s="49"/>
      <c r="C26" s="466"/>
      <c r="D26" s="467"/>
      <c r="E26" s="468"/>
      <c r="F26" s="228"/>
      <c r="G26" s="78" t="s">
        <v>42</v>
      </c>
      <c r="H26" s="150">
        <f>その２!L21+その２!L16</f>
        <v>0</v>
      </c>
      <c r="I26" s="78" t="s">
        <v>42</v>
      </c>
      <c r="K26" s="157"/>
    </row>
    <row r="27" spans="1:11" ht="13.65" customHeight="1">
      <c r="A27" s="155"/>
      <c r="B27" s="49"/>
      <c r="C27" s="465"/>
      <c r="D27" s="465"/>
      <c r="E27" s="465"/>
      <c r="F27" s="465"/>
      <c r="I27" s="49"/>
      <c r="K27" s="157"/>
    </row>
    <row r="28" spans="1:11" ht="12" customHeight="1">
      <c r="A28" s="155"/>
      <c r="B28" s="112" t="s">
        <v>119</v>
      </c>
      <c r="C28" s="49"/>
      <c r="D28" s="50"/>
      <c r="E28" s="50"/>
      <c r="F28" s="50"/>
      <c r="G28" s="50"/>
      <c r="H28" s="64"/>
      <c r="I28" s="50"/>
      <c r="K28" s="157"/>
    </row>
    <row r="29" spans="1:11" ht="11.1" customHeight="1">
      <c r="A29" s="155"/>
      <c r="B29" s="50"/>
      <c r="C29" s="482"/>
      <c r="D29" s="483"/>
      <c r="E29" s="484"/>
      <c r="F29" s="482" t="s">
        <v>266</v>
      </c>
      <c r="G29" s="484"/>
      <c r="H29" s="485" t="s">
        <v>223</v>
      </c>
      <c r="I29" s="486"/>
      <c r="K29" s="157"/>
    </row>
    <row r="30" spans="1:11" ht="11.1" customHeight="1">
      <c r="A30" s="155"/>
      <c r="B30" s="50"/>
      <c r="C30" s="332" t="s">
        <v>108</v>
      </c>
      <c r="D30" s="333"/>
      <c r="E30" s="334"/>
      <c r="F30" s="79"/>
      <c r="G30" s="78" t="s">
        <v>115</v>
      </c>
      <c r="H30" s="80"/>
      <c r="I30" s="78" t="s">
        <v>42</v>
      </c>
      <c r="K30" s="157"/>
    </row>
    <row r="31" spans="1:11" ht="11.1" customHeight="1">
      <c r="A31" s="155"/>
      <c r="B31" s="50"/>
      <c r="C31" s="464" t="s">
        <v>109</v>
      </c>
      <c r="D31" s="350"/>
      <c r="E31" s="351"/>
      <c r="F31" s="79"/>
      <c r="G31" s="78" t="s">
        <v>115</v>
      </c>
      <c r="H31" s="80"/>
      <c r="I31" s="78" t="s">
        <v>42</v>
      </c>
      <c r="K31" s="157"/>
    </row>
    <row r="32" spans="1:11" ht="11.1" customHeight="1">
      <c r="A32" s="155"/>
      <c r="B32" s="50"/>
      <c r="C32" s="476"/>
      <c r="D32" s="477"/>
      <c r="E32" s="478"/>
      <c r="F32" s="79"/>
      <c r="G32" s="78" t="s">
        <v>115</v>
      </c>
      <c r="H32" s="80"/>
      <c r="I32" s="78" t="s">
        <v>42</v>
      </c>
      <c r="K32" s="157"/>
    </row>
    <row r="33" spans="1:11" ht="11.1" customHeight="1">
      <c r="A33" s="155"/>
      <c r="B33" s="49"/>
      <c r="C33" s="464" t="s">
        <v>110</v>
      </c>
      <c r="D33" s="350"/>
      <c r="E33" s="351"/>
      <c r="F33" s="79"/>
      <c r="G33" s="78" t="s">
        <v>115</v>
      </c>
      <c r="H33" s="80"/>
      <c r="I33" s="78" t="s">
        <v>42</v>
      </c>
      <c r="K33" s="157"/>
    </row>
    <row r="34" spans="1:11" ht="11.1" customHeight="1">
      <c r="A34" s="155"/>
      <c r="B34" s="49"/>
      <c r="C34" s="476"/>
      <c r="D34" s="477"/>
      <c r="E34" s="478"/>
      <c r="F34" s="79"/>
      <c r="G34" s="78" t="s">
        <v>115</v>
      </c>
      <c r="H34" s="80"/>
      <c r="I34" s="78" t="s">
        <v>42</v>
      </c>
      <c r="K34" s="157"/>
    </row>
    <row r="35" spans="1:11" ht="11.1" customHeight="1">
      <c r="A35" s="155"/>
      <c r="B35" s="49"/>
      <c r="C35" s="464" t="s">
        <v>111</v>
      </c>
      <c r="D35" s="350"/>
      <c r="E35" s="351"/>
      <c r="F35" s="79"/>
      <c r="G35" s="78" t="s">
        <v>115</v>
      </c>
      <c r="H35" s="80"/>
      <c r="I35" s="78" t="s">
        <v>42</v>
      </c>
      <c r="K35" s="157"/>
    </row>
    <row r="36" spans="1:11" ht="11.1" customHeight="1">
      <c r="A36" s="155"/>
      <c r="B36" s="49"/>
      <c r="C36" s="479"/>
      <c r="D36" s="480"/>
      <c r="E36" s="481"/>
      <c r="F36" s="231"/>
      <c r="G36" s="232" t="s">
        <v>115</v>
      </c>
      <c r="H36" s="233"/>
      <c r="I36" s="232" t="s">
        <v>42</v>
      </c>
      <c r="K36" s="157"/>
    </row>
    <row r="37" spans="1:11" ht="11.1" customHeight="1">
      <c r="A37" s="155"/>
      <c r="B37" s="49"/>
      <c r="C37" s="151"/>
      <c r="D37" s="487" t="s">
        <v>112</v>
      </c>
      <c r="E37" s="488"/>
      <c r="F37" s="489"/>
      <c r="G37" s="490"/>
      <c r="H37" s="234">
        <f>ROUNDDOWN(F35/6,0)*H35+ROUNDDOWN(F36/6,0)*H36</f>
        <v>0</v>
      </c>
      <c r="I37" s="235" t="s">
        <v>42</v>
      </c>
      <c r="K37" s="157"/>
    </row>
    <row r="38" spans="1:11" ht="13.65" customHeight="1">
      <c r="A38" s="155"/>
      <c r="B38" s="49"/>
      <c r="C38" s="49"/>
      <c r="D38" s="50"/>
      <c r="E38" s="50"/>
      <c r="F38" s="49"/>
      <c r="G38" s="49"/>
      <c r="H38" s="134"/>
      <c r="I38" s="49"/>
      <c r="K38" s="157"/>
    </row>
    <row r="39" spans="1:11" ht="12" customHeight="1">
      <c r="A39" s="155"/>
      <c r="B39" s="112" t="s">
        <v>136</v>
      </c>
      <c r="C39" s="49"/>
      <c r="D39" s="50"/>
      <c r="E39" s="50"/>
      <c r="F39" s="50"/>
      <c r="G39" s="50"/>
      <c r="H39" s="64"/>
      <c r="I39" s="50"/>
      <c r="K39" s="157"/>
    </row>
    <row r="40" spans="1:11" ht="12" customHeight="1">
      <c r="A40" s="155"/>
      <c r="B40" s="49"/>
      <c r="C40" s="469" t="s">
        <v>291</v>
      </c>
      <c r="D40" s="387"/>
      <c r="E40" s="387"/>
      <c r="F40" s="470"/>
      <c r="G40" s="470"/>
      <c r="H40" s="471"/>
      <c r="I40" s="471"/>
      <c r="K40" s="157"/>
    </row>
    <row r="41" spans="1:11" ht="12" customHeight="1">
      <c r="A41" s="155"/>
      <c r="B41" s="49"/>
      <c r="C41" s="472">
        <f>H30+H31+H32+H33+H34+H37</f>
        <v>0</v>
      </c>
      <c r="D41" s="387"/>
      <c r="E41" s="78" t="s">
        <v>42</v>
      </c>
      <c r="F41" s="473"/>
      <c r="G41" s="473"/>
      <c r="H41" s="121"/>
      <c r="I41" s="49"/>
      <c r="K41" s="157"/>
    </row>
    <row r="42" spans="1:11" ht="12" customHeight="1">
      <c r="A42" s="155"/>
      <c r="K42" s="157"/>
    </row>
    <row r="43" spans="1:11" ht="18">
      <c r="A43" s="155"/>
      <c r="B43" s="118" t="s">
        <v>122</v>
      </c>
      <c r="K43" s="157"/>
    </row>
    <row r="44" spans="1:11" ht="24" customHeight="1">
      <c r="A44" s="155"/>
      <c r="C44" s="332" t="s">
        <v>123</v>
      </c>
      <c r="D44" s="334"/>
      <c r="E44" s="495"/>
      <c r="F44" s="496"/>
      <c r="G44" s="496"/>
      <c r="H44" s="496"/>
      <c r="I44" s="497"/>
      <c r="K44" s="157"/>
    </row>
    <row r="45" spans="1:11" ht="24" customHeight="1">
      <c r="A45" s="155"/>
      <c r="C45" s="332" t="s">
        <v>124</v>
      </c>
      <c r="D45" s="334"/>
      <c r="E45" s="495"/>
      <c r="F45" s="496"/>
      <c r="G45" s="496"/>
      <c r="H45" s="496"/>
      <c r="I45" s="497"/>
      <c r="K45" s="157"/>
    </row>
    <row r="46" spans="1:11" ht="10.65" customHeight="1">
      <c r="A46" s="155"/>
      <c r="K46" s="157"/>
    </row>
    <row r="47" spans="1:11" ht="18">
      <c r="A47" s="155"/>
      <c r="B47" s="118" t="s">
        <v>125</v>
      </c>
      <c r="K47" s="157"/>
    </row>
    <row r="48" spans="1:11" ht="42.6" customHeight="1">
      <c r="A48" s="155"/>
      <c r="C48" s="495"/>
      <c r="D48" s="496"/>
      <c r="E48" s="496"/>
      <c r="F48" s="496"/>
      <c r="G48" s="496"/>
      <c r="H48" s="496"/>
      <c r="I48" s="497"/>
      <c r="K48" s="157"/>
    </row>
    <row r="49" spans="1:17">
      <c r="A49" s="189"/>
      <c r="B49" s="190"/>
      <c r="C49" s="190"/>
      <c r="D49" s="190"/>
      <c r="E49" s="190"/>
      <c r="F49" s="190"/>
      <c r="G49" s="190"/>
      <c r="H49" s="190"/>
      <c r="I49" s="190"/>
      <c r="J49" s="190"/>
      <c r="K49" s="230"/>
    </row>
    <row r="50" spans="1:17" ht="31.35" customHeight="1">
      <c r="B50" s="353" t="s">
        <v>224</v>
      </c>
      <c r="C50" s="353"/>
      <c r="D50" s="353"/>
      <c r="E50" s="353"/>
      <c r="F50" s="353"/>
      <c r="G50" s="353"/>
      <c r="H50" s="353"/>
      <c r="I50" s="353"/>
      <c r="J50" s="353"/>
      <c r="K50" s="353"/>
      <c r="L50" s="137"/>
      <c r="M50" s="137"/>
      <c r="N50" s="137"/>
      <c r="O50" s="137"/>
      <c r="P50" s="137"/>
      <c r="Q50" s="137"/>
    </row>
    <row r="51" spans="1:17" ht="74.400000000000006" customHeight="1">
      <c r="A51" s="354" t="s">
        <v>275</v>
      </c>
      <c r="B51" s="354"/>
      <c r="C51" s="354"/>
      <c r="D51" s="354"/>
      <c r="E51" s="354"/>
      <c r="F51" s="354"/>
      <c r="G51" s="354"/>
      <c r="H51" s="354"/>
      <c r="I51" s="354"/>
      <c r="J51" s="354"/>
      <c r="K51" s="354"/>
    </row>
  </sheetData>
  <sheetProtection algorithmName="SHA-512" hashValue="HHoRGQa7CtCeAqQA1ClYotSwly6HwD6456c7u6pegpDbm9MKllpuXAKevjjH0ENYm/KiuwNeTSTSv3kuGDu11g==" saltValue="VW8m3HdfD7MfhUOzVSMFdw==" spinCount="100000" sheet="1" objects="1" scenarios="1"/>
  <mergeCells count="46">
    <mergeCell ref="J1:K1"/>
    <mergeCell ref="F41:G41"/>
    <mergeCell ref="A51:K51"/>
    <mergeCell ref="C44:D44"/>
    <mergeCell ref="E45:I45"/>
    <mergeCell ref="E44:I44"/>
    <mergeCell ref="C48:I48"/>
    <mergeCell ref="C45:D45"/>
    <mergeCell ref="C40:E40"/>
    <mergeCell ref="F40:G40"/>
    <mergeCell ref="H40:I40"/>
    <mergeCell ref="C41:D41"/>
    <mergeCell ref="F37:G37"/>
    <mergeCell ref="C30:E30"/>
    <mergeCell ref="D37:E37"/>
    <mergeCell ref="C31:E32"/>
    <mergeCell ref="D17:E17"/>
    <mergeCell ref="H25:I25"/>
    <mergeCell ref="F5:G5"/>
    <mergeCell ref="C6:E6"/>
    <mergeCell ref="C11:E12"/>
    <mergeCell ref="C13:E14"/>
    <mergeCell ref="C15:E16"/>
    <mergeCell ref="C9:E9"/>
    <mergeCell ref="H9:I9"/>
    <mergeCell ref="F9:G9"/>
    <mergeCell ref="F17:G17"/>
    <mergeCell ref="C10:E10"/>
    <mergeCell ref="C7:F7"/>
    <mergeCell ref="C5:E5"/>
    <mergeCell ref="C25:E25"/>
    <mergeCell ref="H5:I5"/>
    <mergeCell ref="B50:K50"/>
    <mergeCell ref="C27:F27"/>
    <mergeCell ref="C26:E26"/>
    <mergeCell ref="C20:E20"/>
    <mergeCell ref="F20:G20"/>
    <mergeCell ref="H20:I20"/>
    <mergeCell ref="C21:D21"/>
    <mergeCell ref="F21:G21"/>
    <mergeCell ref="F25:G25"/>
    <mergeCell ref="C33:E34"/>
    <mergeCell ref="C35:E36"/>
    <mergeCell ref="C29:E29"/>
    <mergeCell ref="F29:G29"/>
    <mergeCell ref="H29:I29"/>
  </mergeCells>
  <phoneticPr fontId="1"/>
  <dataValidations count="1">
    <dataValidation type="list" allowBlank="1" showInputMessage="1" showErrorMessage="1" sqref="C26:E26 C6:E6" xr:uid="{96939987-A8EA-4146-AC74-75AE7897560F}">
      <formula1>"　,評価基準,誘導水準,適用基準なし"</formula1>
    </dataValidation>
  </dataValidations>
  <pageMargins left="0.70866141732283472" right="0.31496062992125984" top="0.74803149606299213" bottom="0.35433070866141736" header="0.31496062992125984" footer="0.31496062992125984"/>
  <pageSetup paperSize="9" fitToWidth="0" orientation="portrait" r:id="rId1"/>
  <headerFooter>
    <oddFooter>&amp;LEV及びPHEV用充電設備の設置に関するチェックシート2025年度版</oddFooter>
  </headerFooter>
  <rowBreaks count="1" manualBreakCount="1">
    <brk id="51" max="9" man="1"/>
  </rowBreaks>
  <ignoredErrors>
    <ignoredError sqref="H6 H26 H17 H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48">
              <controlPr defaultSize="0" print="0" autoFill="0" autoPict="0">
                <anchor moveWithCells="1">
                  <from>
                    <xdr:col>0</xdr:col>
                    <xdr:colOff>144780</xdr:colOff>
                    <xdr:row>22</xdr:row>
                    <xdr:rowOff>0</xdr:rowOff>
                  </from>
                  <to>
                    <xdr:col>2</xdr:col>
                    <xdr:colOff>114300</xdr:colOff>
                    <xdr:row>24</xdr:row>
                    <xdr:rowOff>144780</xdr:rowOff>
                  </to>
                </anchor>
              </controlPr>
            </control>
          </mc:Choice>
        </mc:AlternateContent>
        <mc:AlternateContent xmlns:mc="http://schemas.openxmlformats.org/markup-compatibility/2006">
          <mc:Choice Requires="x14">
            <control shapeId="11266" r:id="rId5" name="Group Box 50">
              <controlPr defaultSize="0" autoFill="0" autoPict="0">
                <anchor moveWithCells="1">
                  <from>
                    <xdr:col>0</xdr:col>
                    <xdr:colOff>144780</xdr:colOff>
                    <xdr:row>22</xdr:row>
                    <xdr:rowOff>0</xdr:rowOff>
                  </from>
                  <to>
                    <xdr:col>2</xdr:col>
                    <xdr:colOff>45720</xdr:colOff>
                    <xdr:row>28</xdr:row>
                    <xdr:rowOff>7620</xdr:rowOff>
                  </to>
                </anchor>
              </controlPr>
            </control>
          </mc:Choice>
        </mc:AlternateContent>
        <mc:AlternateContent xmlns:mc="http://schemas.openxmlformats.org/markup-compatibility/2006">
          <mc:Choice Requires="x14">
            <control shapeId="11267" r:id="rId6" name="Group Box 51">
              <controlPr defaultSize="0" autoFill="0" autoPict="0">
                <anchor moveWithCells="1">
                  <from>
                    <xdr:col>0</xdr:col>
                    <xdr:colOff>144780</xdr:colOff>
                    <xdr:row>22</xdr:row>
                    <xdr:rowOff>0</xdr:rowOff>
                  </from>
                  <to>
                    <xdr:col>2</xdr:col>
                    <xdr:colOff>45720</xdr:colOff>
                    <xdr:row>25</xdr:row>
                    <xdr:rowOff>121920</xdr:rowOff>
                  </to>
                </anchor>
              </controlPr>
            </control>
          </mc:Choice>
        </mc:AlternateContent>
        <mc:AlternateContent xmlns:mc="http://schemas.openxmlformats.org/markup-compatibility/2006">
          <mc:Choice Requires="x14">
            <control shapeId="11268" r:id="rId7" name="Group Box 4">
              <controlPr defaultSize="0" print="0" autoFill="0" autoPict="0">
                <anchor moveWithCells="1">
                  <from>
                    <xdr:col>0</xdr:col>
                    <xdr:colOff>144780</xdr:colOff>
                    <xdr:row>22</xdr:row>
                    <xdr:rowOff>0</xdr:rowOff>
                  </from>
                  <to>
                    <xdr:col>2</xdr:col>
                    <xdr:colOff>114300</xdr:colOff>
                    <xdr:row>24</xdr:row>
                    <xdr:rowOff>190500</xdr:rowOff>
                  </to>
                </anchor>
              </controlPr>
            </control>
          </mc:Choice>
        </mc:AlternateContent>
        <mc:AlternateContent xmlns:mc="http://schemas.openxmlformats.org/markup-compatibility/2006">
          <mc:Choice Requires="x14">
            <control shapeId="11270" r:id="rId8" name="Group Box 48">
              <controlPr defaultSize="0" print="0" autoFill="0" autoPict="0">
                <anchor moveWithCells="1">
                  <from>
                    <xdr:col>0</xdr:col>
                    <xdr:colOff>144780</xdr:colOff>
                    <xdr:row>18</xdr:row>
                    <xdr:rowOff>0</xdr:rowOff>
                  </from>
                  <to>
                    <xdr:col>2</xdr:col>
                    <xdr:colOff>114300</xdr:colOff>
                    <xdr:row>21</xdr:row>
                    <xdr:rowOff>68580</xdr:rowOff>
                  </to>
                </anchor>
              </controlPr>
            </control>
          </mc:Choice>
        </mc:AlternateContent>
        <mc:AlternateContent xmlns:mc="http://schemas.openxmlformats.org/markup-compatibility/2006">
          <mc:Choice Requires="x14">
            <control shapeId="11271" r:id="rId9" name="Group Box 7">
              <controlPr defaultSize="0" print="0" autoFill="0" autoPict="0">
                <anchor moveWithCells="1">
                  <from>
                    <xdr:col>0</xdr:col>
                    <xdr:colOff>144780</xdr:colOff>
                    <xdr:row>18</xdr:row>
                    <xdr:rowOff>0</xdr:rowOff>
                  </from>
                  <to>
                    <xdr:col>2</xdr:col>
                    <xdr:colOff>114300</xdr:colOff>
                    <xdr:row>21</xdr:row>
                    <xdr:rowOff>114300</xdr:rowOff>
                  </to>
                </anchor>
              </controlPr>
            </control>
          </mc:Choice>
        </mc:AlternateContent>
        <mc:AlternateContent xmlns:mc="http://schemas.openxmlformats.org/markup-compatibility/2006">
          <mc:Choice Requires="x14">
            <control shapeId="11276" r:id="rId10" name="Group Box 12">
              <controlPr defaultSize="0" print="0" autoFill="0" autoPict="0">
                <anchor moveWithCells="1">
                  <from>
                    <xdr:col>0</xdr:col>
                    <xdr:colOff>144780</xdr:colOff>
                    <xdr:row>38</xdr:row>
                    <xdr:rowOff>0</xdr:rowOff>
                  </from>
                  <to>
                    <xdr:col>2</xdr:col>
                    <xdr:colOff>114300</xdr:colOff>
                    <xdr:row>41</xdr:row>
                    <xdr:rowOff>68580</xdr:rowOff>
                  </to>
                </anchor>
              </controlPr>
            </control>
          </mc:Choice>
        </mc:AlternateContent>
        <mc:AlternateContent xmlns:mc="http://schemas.openxmlformats.org/markup-compatibility/2006">
          <mc:Choice Requires="x14">
            <control shapeId="11277" r:id="rId11" name="Group Box 13">
              <controlPr defaultSize="0" print="0" autoFill="0" autoPict="0">
                <anchor moveWithCells="1">
                  <from>
                    <xdr:col>0</xdr:col>
                    <xdr:colOff>144780</xdr:colOff>
                    <xdr:row>38</xdr:row>
                    <xdr:rowOff>0</xdr:rowOff>
                  </from>
                  <to>
                    <xdr:col>2</xdr:col>
                    <xdr:colOff>114300</xdr:colOff>
                    <xdr:row>41</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D79BFAB-34FC-413C-8DB1-27205E87D8CB}">
            <xm:f>その2住宅!$B$20="「専用駐車場の整備対象区画数が０又は１」且つ「共用駐車場の整備対象区画数が０又は１」のため、以下入力不要です。"</xm:f>
            <x14:dxf>
              <fill>
                <patternFill>
                  <bgColor theme="0" tint="-0.24994659260841701"/>
                </patternFill>
              </fill>
            </x14:dxf>
          </x14:cfRule>
          <xm:sqref>C5 F5:I5 C6:I6 C9:I18 C20:E21 C25 F25:G25 H25:I26 C26:G26 C29:I38 C40:E41 C44:I45 C48:I48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51"/>
  <sheetViews>
    <sheetView showGridLines="0" tabSelected="1" view="pageBreakPreview" zoomScale="85" zoomScaleNormal="145" zoomScaleSheetLayoutView="85" workbookViewId="0">
      <selection activeCell="C31" sqref="C31:E32"/>
    </sheetView>
  </sheetViews>
  <sheetFormatPr defaultColWidth="8.88671875" defaultRowHeight="15"/>
  <cols>
    <col min="1" max="1" width="1.33203125" style="76" customWidth="1"/>
    <col min="2" max="2" width="4.109375" style="76" customWidth="1"/>
    <col min="3" max="3" width="5.88671875" style="76" customWidth="1"/>
    <col min="4" max="4" width="21.6640625" style="76" customWidth="1"/>
    <col min="5" max="5" width="6.44140625" style="76" customWidth="1"/>
    <col min="6" max="6" width="14.88671875" style="76" customWidth="1"/>
    <col min="7" max="7" width="4" style="76" customWidth="1"/>
    <col min="8" max="8" width="14.88671875" style="76" customWidth="1"/>
    <col min="9" max="9" width="5.44140625" style="76" customWidth="1"/>
    <col min="10" max="12" width="3.109375" style="76" customWidth="1"/>
    <col min="13" max="13" width="7.88671875" style="76" customWidth="1"/>
    <col min="14" max="14" width="1.6640625" style="76" customWidth="1"/>
    <col min="15" max="15" width="5.88671875" style="76" customWidth="1"/>
    <col min="16" max="16384" width="8.88671875" style="76"/>
  </cols>
  <sheetData>
    <row r="1" spans="1:11" ht="16.2">
      <c r="A1" s="152" t="s">
        <v>129</v>
      </c>
      <c r="J1" s="494" t="s">
        <v>121</v>
      </c>
      <c r="K1" s="494"/>
    </row>
    <row r="2" spans="1:11" ht="7.65" customHeight="1">
      <c r="A2" s="153"/>
      <c r="B2" s="74"/>
      <c r="C2" s="75"/>
      <c r="D2" s="75"/>
      <c r="E2" s="75"/>
      <c r="F2" s="75"/>
      <c r="G2" s="75"/>
      <c r="H2" s="75"/>
      <c r="I2" s="75"/>
      <c r="J2" s="75"/>
      <c r="K2" s="154"/>
    </row>
    <row r="3" spans="1:11" ht="18">
      <c r="A3" s="155"/>
      <c r="B3" s="118" t="s">
        <v>118</v>
      </c>
      <c r="H3" s="225"/>
      <c r="I3" s="225"/>
      <c r="J3" s="225"/>
      <c r="K3" s="226"/>
    </row>
    <row r="4" spans="1:11" s="70" customFormat="1" ht="12" customHeight="1">
      <c r="A4" s="236"/>
      <c r="B4" s="112" t="s">
        <v>138</v>
      </c>
      <c r="C4" s="219"/>
      <c r="D4" s="112"/>
      <c r="E4" s="112"/>
      <c r="F4" s="112"/>
      <c r="G4" s="112"/>
      <c r="H4" s="225"/>
      <c r="I4" s="225"/>
      <c r="J4" s="225"/>
      <c r="K4" s="226"/>
    </row>
    <row r="5" spans="1:11" ht="23.4" customHeight="1">
      <c r="A5" s="155"/>
      <c r="B5" s="49"/>
      <c r="C5" s="237"/>
      <c r="D5" s="227" t="s">
        <v>135</v>
      </c>
      <c r="E5" s="238"/>
      <c r="F5" s="474" t="s">
        <v>278</v>
      </c>
      <c r="G5" s="475"/>
      <c r="H5" s="474" t="s">
        <v>267</v>
      </c>
      <c r="I5" s="475"/>
      <c r="J5" s="225"/>
      <c r="K5" s="226"/>
    </row>
    <row r="6" spans="1:11" ht="12" customHeight="1">
      <c r="A6" s="155"/>
      <c r="B6" s="49"/>
      <c r="C6" s="466"/>
      <c r="D6" s="467"/>
      <c r="E6" s="468"/>
      <c r="F6" s="149"/>
      <c r="G6" s="78" t="s">
        <v>42</v>
      </c>
      <c r="H6" s="150">
        <f>その２!O13+その２!O8</f>
        <v>0</v>
      </c>
      <c r="I6" s="78" t="s">
        <v>42</v>
      </c>
      <c r="J6" s="225"/>
      <c r="K6" s="226"/>
    </row>
    <row r="7" spans="1:11" ht="13.65" customHeight="1">
      <c r="A7" s="155"/>
      <c r="B7" s="49"/>
      <c r="C7" s="49"/>
      <c r="D7" s="50"/>
      <c r="E7" s="50"/>
      <c r="F7" s="50"/>
      <c r="G7" s="50"/>
      <c r="H7" s="64"/>
      <c r="I7" s="50"/>
      <c r="J7" s="61"/>
      <c r="K7" s="77"/>
    </row>
    <row r="8" spans="1:11" s="70" customFormat="1" ht="12" customHeight="1">
      <c r="A8" s="236"/>
      <c r="B8" s="112" t="s">
        <v>119</v>
      </c>
      <c r="C8" s="219"/>
      <c r="D8" s="112"/>
      <c r="E8" s="112"/>
      <c r="F8" s="112"/>
      <c r="G8" s="112"/>
      <c r="H8" s="120"/>
      <c r="I8" s="112"/>
      <c r="J8" s="121"/>
      <c r="K8" s="122"/>
    </row>
    <row r="9" spans="1:11" ht="11.1" customHeight="1">
      <c r="A9" s="155"/>
      <c r="B9" s="50"/>
      <c r="C9" s="482"/>
      <c r="D9" s="483"/>
      <c r="E9" s="484"/>
      <c r="F9" s="482" t="s">
        <v>266</v>
      </c>
      <c r="G9" s="484"/>
      <c r="H9" s="485" t="s">
        <v>268</v>
      </c>
      <c r="I9" s="486"/>
      <c r="J9" s="61"/>
      <c r="K9" s="77"/>
    </row>
    <row r="10" spans="1:11" ht="11.1" customHeight="1">
      <c r="A10" s="155"/>
      <c r="B10" s="50"/>
      <c r="C10" s="332" t="s">
        <v>108</v>
      </c>
      <c r="D10" s="333"/>
      <c r="E10" s="334"/>
      <c r="F10" s="79"/>
      <c r="G10" s="78" t="s">
        <v>115</v>
      </c>
      <c r="H10" s="80"/>
      <c r="I10" s="78" t="s">
        <v>42</v>
      </c>
      <c r="J10" s="61"/>
      <c r="K10" s="77"/>
    </row>
    <row r="11" spans="1:11" ht="11.1" customHeight="1">
      <c r="A11" s="155"/>
      <c r="B11" s="50"/>
      <c r="C11" s="464" t="s">
        <v>109</v>
      </c>
      <c r="D11" s="350"/>
      <c r="E11" s="351"/>
      <c r="F11" s="79"/>
      <c r="G11" s="78" t="s">
        <v>115</v>
      </c>
      <c r="H11" s="80"/>
      <c r="I11" s="78" t="s">
        <v>42</v>
      </c>
      <c r="J11" s="61"/>
      <c r="K11" s="77"/>
    </row>
    <row r="12" spans="1:11" ht="11.1" customHeight="1">
      <c r="A12" s="155"/>
      <c r="B12" s="50"/>
      <c r="C12" s="476"/>
      <c r="D12" s="477"/>
      <c r="E12" s="478"/>
      <c r="F12" s="79"/>
      <c r="G12" s="78" t="s">
        <v>115</v>
      </c>
      <c r="H12" s="80"/>
      <c r="I12" s="78" t="s">
        <v>42</v>
      </c>
      <c r="J12" s="61"/>
      <c r="K12" s="77"/>
    </row>
    <row r="13" spans="1:11" ht="11.1" customHeight="1">
      <c r="A13" s="155"/>
      <c r="B13" s="49"/>
      <c r="C13" s="464" t="s">
        <v>110</v>
      </c>
      <c r="D13" s="350"/>
      <c r="E13" s="351"/>
      <c r="F13" s="79"/>
      <c r="G13" s="78" t="s">
        <v>115</v>
      </c>
      <c r="H13" s="80"/>
      <c r="I13" s="78" t="s">
        <v>42</v>
      </c>
      <c r="J13" s="61"/>
      <c r="K13" s="77"/>
    </row>
    <row r="14" spans="1:11" ht="11.1" customHeight="1">
      <c r="A14" s="155"/>
      <c r="B14" s="49"/>
      <c r="C14" s="476"/>
      <c r="D14" s="477"/>
      <c r="E14" s="478"/>
      <c r="F14" s="79"/>
      <c r="G14" s="78" t="s">
        <v>115</v>
      </c>
      <c r="H14" s="80"/>
      <c r="I14" s="78" t="s">
        <v>42</v>
      </c>
      <c r="J14" s="61"/>
      <c r="K14" s="77"/>
    </row>
    <row r="15" spans="1:11" ht="11.1" customHeight="1">
      <c r="A15" s="155"/>
      <c r="B15" s="49"/>
      <c r="C15" s="464" t="s">
        <v>111</v>
      </c>
      <c r="D15" s="350"/>
      <c r="E15" s="351"/>
      <c r="F15" s="79"/>
      <c r="G15" s="78" t="s">
        <v>115</v>
      </c>
      <c r="H15" s="80"/>
      <c r="I15" s="78" t="s">
        <v>42</v>
      </c>
      <c r="J15" s="61"/>
      <c r="K15" s="77"/>
    </row>
    <row r="16" spans="1:11" ht="11.1" customHeight="1">
      <c r="A16" s="155"/>
      <c r="B16" s="49"/>
      <c r="C16" s="479"/>
      <c r="D16" s="480"/>
      <c r="E16" s="481"/>
      <c r="F16" s="231"/>
      <c r="G16" s="232" t="s">
        <v>115</v>
      </c>
      <c r="H16" s="233"/>
      <c r="I16" s="232" t="s">
        <v>42</v>
      </c>
      <c r="J16" s="61"/>
      <c r="K16" s="77"/>
    </row>
    <row r="17" spans="1:11" ht="11.1" customHeight="1">
      <c r="A17" s="155"/>
      <c r="B17" s="49"/>
      <c r="C17" s="151"/>
      <c r="D17" s="487" t="s">
        <v>112</v>
      </c>
      <c r="E17" s="488"/>
      <c r="F17" s="489"/>
      <c r="G17" s="490"/>
      <c r="H17" s="234">
        <f>ROUNDDOWN(F15/6,0)*H15+ROUNDDOWN(F16/6,0)*H16</f>
        <v>0</v>
      </c>
      <c r="I17" s="235" t="s">
        <v>42</v>
      </c>
      <c r="J17" s="61"/>
      <c r="K17" s="77"/>
    </row>
    <row r="18" spans="1:11" ht="11.4" customHeight="1">
      <c r="A18" s="155"/>
      <c r="B18" s="49"/>
      <c r="C18" s="49"/>
      <c r="D18" s="49"/>
      <c r="E18" s="49"/>
      <c r="F18" s="50"/>
      <c r="G18" s="50"/>
      <c r="H18" s="64"/>
      <c r="I18" s="50"/>
      <c r="J18" s="61"/>
      <c r="K18" s="77"/>
    </row>
    <row r="19" spans="1:11" s="70" customFormat="1" ht="12" customHeight="1">
      <c r="A19" s="236"/>
      <c r="B19" s="112" t="s">
        <v>136</v>
      </c>
      <c r="C19" s="219"/>
      <c r="D19" s="112"/>
      <c r="E19" s="112"/>
      <c r="F19" s="112"/>
      <c r="G19" s="112"/>
      <c r="H19" s="120"/>
      <c r="I19" s="112"/>
      <c r="J19" s="121"/>
      <c r="K19" s="122"/>
    </row>
    <row r="20" spans="1:11" ht="12" customHeight="1">
      <c r="A20" s="155"/>
      <c r="B20" s="49"/>
      <c r="C20" s="469" t="s">
        <v>291</v>
      </c>
      <c r="D20" s="387"/>
      <c r="E20" s="387"/>
      <c r="F20" s="470"/>
      <c r="G20" s="470"/>
      <c r="H20" s="471"/>
      <c r="I20" s="471"/>
      <c r="J20" s="61"/>
      <c r="K20" s="77"/>
    </row>
    <row r="21" spans="1:11" ht="12" customHeight="1">
      <c r="A21" s="155"/>
      <c r="B21" s="49"/>
      <c r="C21" s="472">
        <f>H10+H11+H12+H13+H14+H17</f>
        <v>0</v>
      </c>
      <c r="D21" s="387"/>
      <c r="E21" s="78" t="s">
        <v>42</v>
      </c>
      <c r="F21" s="473"/>
      <c r="G21" s="473"/>
      <c r="H21" s="121"/>
      <c r="I21" s="49"/>
      <c r="J21" s="61"/>
      <c r="K21" s="77"/>
    </row>
    <row r="22" spans="1:11" ht="29.4" customHeight="1">
      <c r="A22" s="155"/>
      <c r="B22" s="49"/>
      <c r="C22" s="49"/>
      <c r="D22" s="49"/>
      <c r="E22" s="49"/>
      <c r="F22" s="49"/>
      <c r="G22" s="49"/>
      <c r="H22" s="64"/>
      <c r="I22" s="50"/>
      <c r="J22" s="61"/>
      <c r="K22" s="77"/>
    </row>
    <row r="23" spans="1:11" ht="18">
      <c r="A23" s="155"/>
      <c r="B23" s="118" t="s">
        <v>120</v>
      </c>
      <c r="K23" s="157"/>
    </row>
    <row r="24" spans="1:11" s="70" customFormat="1" ht="12" customHeight="1">
      <c r="A24" s="236"/>
      <c r="B24" s="112" t="s">
        <v>138</v>
      </c>
      <c r="C24" s="219"/>
      <c r="D24" s="112"/>
      <c r="E24" s="112"/>
      <c r="F24" s="112"/>
      <c r="G24" s="112"/>
      <c r="H24" s="120"/>
      <c r="I24" s="112"/>
      <c r="K24" s="239"/>
    </row>
    <row r="25" spans="1:11" ht="24" customHeight="1">
      <c r="A25" s="155"/>
      <c r="B25" s="49"/>
      <c r="C25" s="237"/>
      <c r="D25" s="227" t="s">
        <v>135</v>
      </c>
      <c r="E25" s="238"/>
      <c r="F25" s="474" t="s">
        <v>278</v>
      </c>
      <c r="G25" s="475"/>
      <c r="H25" s="474" t="s">
        <v>267</v>
      </c>
      <c r="I25" s="475"/>
      <c r="K25" s="157"/>
    </row>
    <row r="26" spans="1:11" ht="12" customHeight="1">
      <c r="A26" s="155"/>
      <c r="B26" s="49"/>
      <c r="C26" s="466"/>
      <c r="D26" s="467"/>
      <c r="E26" s="468"/>
      <c r="F26" s="149"/>
      <c r="G26" s="78" t="s">
        <v>42</v>
      </c>
      <c r="H26" s="150">
        <f>その２!O21+その２!O16</f>
        <v>0</v>
      </c>
      <c r="I26" s="78" t="s">
        <v>42</v>
      </c>
      <c r="K26" s="157"/>
    </row>
    <row r="27" spans="1:11" ht="13.65" customHeight="1">
      <c r="A27" s="155"/>
      <c r="B27" s="49"/>
      <c r="C27" s="49"/>
      <c r="D27" s="50"/>
      <c r="E27" s="50"/>
      <c r="F27" s="50"/>
      <c r="G27" s="50"/>
      <c r="H27" s="64"/>
      <c r="I27" s="50"/>
      <c r="K27" s="157"/>
    </row>
    <row r="28" spans="1:11" s="70" customFormat="1" ht="13.65" customHeight="1">
      <c r="A28" s="236"/>
      <c r="B28" s="112" t="s">
        <v>119</v>
      </c>
      <c r="C28" s="219"/>
      <c r="D28" s="112"/>
      <c r="E28" s="112"/>
      <c r="F28" s="112"/>
      <c r="G28" s="112"/>
      <c r="H28" s="120"/>
      <c r="I28" s="112"/>
      <c r="K28" s="239"/>
    </row>
    <row r="29" spans="1:11" ht="11.1" customHeight="1">
      <c r="A29" s="155"/>
      <c r="B29" s="50"/>
      <c r="C29" s="482"/>
      <c r="D29" s="483"/>
      <c r="E29" s="484"/>
      <c r="F29" s="482" t="s">
        <v>266</v>
      </c>
      <c r="G29" s="484"/>
      <c r="H29" s="485" t="s">
        <v>268</v>
      </c>
      <c r="I29" s="486"/>
      <c r="K29" s="157"/>
    </row>
    <row r="30" spans="1:11" ht="11.1" customHeight="1">
      <c r="A30" s="155"/>
      <c r="B30" s="50"/>
      <c r="C30" s="332" t="s">
        <v>108</v>
      </c>
      <c r="D30" s="333"/>
      <c r="E30" s="334"/>
      <c r="F30" s="79"/>
      <c r="G30" s="78" t="s">
        <v>115</v>
      </c>
      <c r="H30" s="80"/>
      <c r="I30" s="78" t="s">
        <v>42</v>
      </c>
      <c r="K30" s="157"/>
    </row>
    <row r="31" spans="1:11" ht="11.1" customHeight="1">
      <c r="A31" s="155"/>
      <c r="B31" s="50"/>
      <c r="C31" s="464" t="s">
        <v>109</v>
      </c>
      <c r="D31" s="350"/>
      <c r="E31" s="351"/>
      <c r="F31" s="79"/>
      <c r="G31" s="78" t="s">
        <v>115</v>
      </c>
      <c r="H31" s="80"/>
      <c r="I31" s="78" t="s">
        <v>42</v>
      </c>
      <c r="K31" s="157"/>
    </row>
    <row r="32" spans="1:11" ht="11.1" customHeight="1">
      <c r="A32" s="155"/>
      <c r="B32" s="50"/>
      <c r="C32" s="476"/>
      <c r="D32" s="477"/>
      <c r="E32" s="478"/>
      <c r="F32" s="79"/>
      <c r="G32" s="78" t="s">
        <v>115</v>
      </c>
      <c r="H32" s="80"/>
      <c r="I32" s="78" t="s">
        <v>42</v>
      </c>
      <c r="K32" s="157"/>
    </row>
    <row r="33" spans="1:11" ht="11.1" customHeight="1">
      <c r="A33" s="155"/>
      <c r="B33" s="50"/>
      <c r="C33" s="464" t="s">
        <v>110</v>
      </c>
      <c r="D33" s="350"/>
      <c r="E33" s="351"/>
      <c r="F33" s="79"/>
      <c r="G33" s="78" t="s">
        <v>115</v>
      </c>
      <c r="H33" s="80"/>
      <c r="I33" s="78" t="s">
        <v>42</v>
      </c>
      <c r="K33" s="157"/>
    </row>
    <row r="34" spans="1:11" ht="11.1" customHeight="1">
      <c r="A34" s="155"/>
      <c r="B34" s="49"/>
      <c r="C34" s="476"/>
      <c r="D34" s="477"/>
      <c r="E34" s="478"/>
      <c r="F34" s="79"/>
      <c r="G34" s="78" t="s">
        <v>115</v>
      </c>
      <c r="H34" s="80"/>
      <c r="I34" s="78" t="s">
        <v>42</v>
      </c>
      <c r="K34" s="157"/>
    </row>
    <row r="35" spans="1:11" ht="11.1" customHeight="1">
      <c r="A35" s="155"/>
      <c r="B35" s="49"/>
      <c r="C35" s="464" t="s">
        <v>111</v>
      </c>
      <c r="D35" s="350"/>
      <c r="E35" s="351"/>
      <c r="F35" s="79"/>
      <c r="G35" s="78" t="s">
        <v>115</v>
      </c>
      <c r="H35" s="80"/>
      <c r="I35" s="78" t="s">
        <v>42</v>
      </c>
      <c r="K35" s="157"/>
    </row>
    <row r="36" spans="1:11" ht="11.1" customHeight="1">
      <c r="A36" s="155"/>
      <c r="B36" s="49"/>
      <c r="C36" s="479"/>
      <c r="D36" s="480"/>
      <c r="E36" s="481"/>
      <c r="F36" s="231"/>
      <c r="G36" s="232" t="s">
        <v>115</v>
      </c>
      <c r="H36" s="233"/>
      <c r="I36" s="232" t="s">
        <v>42</v>
      </c>
      <c r="K36" s="157"/>
    </row>
    <row r="37" spans="1:11" ht="11.1" customHeight="1">
      <c r="A37" s="155"/>
      <c r="B37" s="49"/>
      <c r="C37" s="151"/>
      <c r="D37" s="487" t="s">
        <v>112</v>
      </c>
      <c r="E37" s="488"/>
      <c r="F37" s="489"/>
      <c r="G37" s="490"/>
      <c r="H37" s="234">
        <f>ROUNDDOWN(F35/6,0)*H35+ROUNDDOWN(F36/6,0)*H36</f>
        <v>0</v>
      </c>
      <c r="I37" s="235" t="s">
        <v>42</v>
      </c>
      <c r="K37" s="157"/>
    </row>
    <row r="38" spans="1:11" ht="12.6" customHeight="1">
      <c r="A38" s="155"/>
      <c r="B38" s="49"/>
      <c r="C38" s="49"/>
      <c r="D38" s="49"/>
      <c r="E38" s="49"/>
      <c r="F38" s="50"/>
      <c r="G38" s="50"/>
      <c r="H38" s="64"/>
      <c r="I38" s="50"/>
      <c r="K38" s="157"/>
    </row>
    <row r="39" spans="1:11" s="70" customFormat="1" ht="12" customHeight="1">
      <c r="A39" s="236"/>
      <c r="B39" s="112" t="s">
        <v>136</v>
      </c>
      <c r="C39" s="219"/>
      <c r="D39" s="112"/>
      <c r="E39" s="112"/>
      <c r="F39" s="112"/>
      <c r="G39" s="112"/>
      <c r="H39" s="120"/>
      <c r="I39" s="112"/>
      <c r="K39" s="239"/>
    </row>
    <row r="40" spans="1:11" ht="12" customHeight="1">
      <c r="A40" s="155"/>
      <c r="B40" s="49"/>
      <c r="C40" s="469" t="s">
        <v>291</v>
      </c>
      <c r="D40" s="387"/>
      <c r="E40" s="387"/>
      <c r="F40" s="470"/>
      <c r="G40" s="470"/>
      <c r="H40" s="471"/>
      <c r="I40" s="471"/>
      <c r="K40" s="157"/>
    </row>
    <row r="41" spans="1:11" ht="12" customHeight="1">
      <c r="A41" s="155"/>
      <c r="B41" s="49"/>
      <c r="C41" s="472">
        <f>H30+H31+H32+H33+H34+H37</f>
        <v>0</v>
      </c>
      <c r="D41" s="387"/>
      <c r="E41" s="78" t="s">
        <v>42</v>
      </c>
      <c r="F41" s="473"/>
      <c r="G41" s="473"/>
      <c r="H41" s="121"/>
      <c r="I41" s="49"/>
      <c r="K41" s="157"/>
    </row>
    <row r="42" spans="1:11" ht="12.6" customHeight="1">
      <c r="A42" s="155"/>
      <c r="K42" s="157"/>
    </row>
    <row r="43" spans="1:11" ht="18">
      <c r="A43" s="155"/>
      <c r="B43" s="118" t="s">
        <v>122</v>
      </c>
      <c r="K43" s="157"/>
    </row>
    <row r="44" spans="1:11" ht="24" customHeight="1">
      <c r="A44" s="155"/>
      <c r="C44" s="482" t="s">
        <v>47</v>
      </c>
      <c r="D44" s="484"/>
      <c r="E44" s="495"/>
      <c r="F44" s="496"/>
      <c r="G44" s="496"/>
      <c r="H44" s="496"/>
      <c r="I44" s="497"/>
      <c r="K44" s="157"/>
    </row>
    <row r="45" spans="1:11" ht="24" customHeight="1">
      <c r="A45" s="155"/>
      <c r="C45" s="482" t="s">
        <v>48</v>
      </c>
      <c r="D45" s="484"/>
      <c r="E45" s="495"/>
      <c r="F45" s="496"/>
      <c r="G45" s="496"/>
      <c r="H45" s="496"/>
      <c r="I45" s="497"/>
      <c r="K45" s="157"/>
    </row>
    <row r="46" spans="1:11" ht="13.65" customHeight="1">
      <c r="A46" s="155"/>
      <c r="K46" s="157"/>
    </row>
    <row r="47" spans="1:11" ht="18">
      <c r="A47" s="155"/>
      <c r="B47" s="118" t="s">
        <v>125</v>
      </c>
      <c r="K47" s="157"/>
    </row>
    <row r="48" spans="1:11" ht="42.6" customHeight="1">
      <c r="A48" s="155"/>
      <c r="C48" s="495"/>
      <c r="D48" s="496"/>
      <c r="E48" s="496"/>
      <c r="F48" s="496"/>
      <c r="G48" s="496"/>
      <c r="H48" s="496"/>
      <c r="I48" s="497"/>
      <c r="K48" s="157"/>
    </row>
    <row r="49" spans="1:12">
      <c r="A49" s="189"/>
      <c r="B49" s="190"/>
      <c r="C49" s="190"/>
      <c r="D49" s="190"/>
      <c r="E49" s="190"/>
      <c r="F49" s="190"/>
      <c r="G49" s="190"/>
      <c r="H49" s="190"/>
      <c r="I49" s="190"/>
      <c r="J49" s="190"/>
      <c r="K49" s="230"/>
    </row>
    <row r="50" spans="1:12" ht="30.6" customHeight="1">
      <c r="B50" s="353" t="s">
        <v>224</v>
      </c>
      <c r="C50" s="353"/>
      <c r="D50" s="353"/>
      <c r="E50" s="353"/>
      <c r="F50" s="353"/>
      <c r="G50" s="353"/>
      <c r="H50" s="353"/>
      <c r="I50" s="353"/>
      <c r="J50" s="353"/>
      <c r="K50" s="353"/>
    </row>
    <row r="51" spans="1:12" ht="72.599999999999994" customHeight="1">
      <c r="B51" s="376" t="s">
        <v>275</v>
      </c>
      <c r="C51" s="376"/>
      <c r="D51" s="376"/>
      <c r="E51" s="376"/>
      <c r="F51" s="376"/>
      <c r="G51" s="376"/>
      <c r="H51" s="376"/>
      <c r="I51" s="376"/>
      <c r="J51" s="376"/>
      <c r="K51" s="376"/>
      <c r="L51" s="376"/>
    </row>
  </sheetData>
  <sheetProtection algorithmName="SHA-512" hashValue="lORThFkrFStx4eZNcT5GDMOk4q5MkWCQ9+pcuXas6dHPURR6vgxlfaiqbHeScf9PXQYl/5mKAHVNIGhgmzgY6A==" saltValue="HPSVPbbPyLvn3auK5eZVTw==" spinCount="100000" sheet="1" objects="1" scenarios="1"/>
  <mergeCells count="42">
    <mergeCell ref="J1:K1"/>
    <mergeCell ref="C9:E9"/>
    <mergeCell ref="F9:G9"/>
    <mergeCell ref="H9:I9"/>
    <mergeCell ref="F5:G5"/>
    <mergeCell ref="C6:E6"/>
    <mergeCell ref="H5:I5"/>
    <mergeCell ref="H20:I20"/>
    <mergeCell ref="C20:E20"/>
    <mergeCell ref="F20:G20"/>
    <mergeCell ref="C10:E10"/>
    <mergeCell ref="D17:E17"/>
    <mergeCell ref="C11:E12"/>
    <mergeCell ref="C13:E14"/>
    <mergeCell ref="C15:E16"/>
    <mergeCell ref="F17:G17"/>
    <mergeCell ref="C21:D21"/>
    <mergeCell ref="F21:G21"/>
    <mergeCell ref="H25:I25"/>
    <mergeCell ref="C29:E29"/>
    <mergeCell ref="F29:G29"/>
    <mergeCell ref="H29:I29"/>
    <mergeCell ref="F25:G25"/>
    <mergeCell ref="C26:E26"/>
    <mergeCell ref="F37:G37"/>
    <mergeCell ref="H40:I40"/>
    <mergeCell ref="C40:E40"/>
    <mergeCell ref="F40:G40"/>
    <mergeCell ref="C30:E30"/>
    <mergeCell ref="D37:E37"/>
    <mergeCell ref="C31:E32"/>
    <mergeCell ref="C33:E34"/>
    <mergeCell ref="C35:E36"/>
    <mergeCell ref="B50:K50"/>
    <mergeCell ref="B51:L51"/>
    <mergeCell ref="C48:I48"/>
    <mergeCell ref="C41:D41"/>
    <mergeCell ref="F41:G41"/>
    <mergeCell ref="C44:D44"/>
    <mergeCell ref="E44:I44"/>
    <mergeCell ref="C45:D45"/>
    <mergeCell ref="E45:I45"/>
  </mergeCells>
  <phoneticPr fontId="1"/>
  <dataValidations count="1">
    <dataValidation type="list" allowBlank="1" showInputMessage="1" showErrorMessage="1" sqref="C26:E26 C6:E6" xr:uid="{C3B895F9-76C2-4849-A349-8F1279797D3B}">
      <formula1>"　,評価基準,誘導水準,適用基準なし"</formula1>
    </dataValidation>
  </dataValidations>
  <pageMargins left="0.70866141732283472" right="0.70866141732283472" top="0.74803149606299213" bottom="0.74803149606299213" header="0.31496062992125984" footer="0.31496062992125984"/>
  <pageSetup paperSize="9" scale="98" fitToWidth="0" orientation="portrait" r:id="rId1"/>
  <headerFooter>
    <oddFooter>&amp;LEV及びPHEV用充電設備の設置に関するチェックシート2025年度版</oddFooter>
  </headerFooter>
  <rowBreaks count="1" manualBreakCount="1">
    <brk id="51" max="9" man="1"/>
  </rowBreaks>
  <ignoredErrors>
    <ignoredError sqref="H26 H17 H37 H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Group Box 48">
              <controlPr defaultSize="0" print="0" autoFill="0" autoPict="0">
                <anchor moveWithCells="1">
                  <from>
                    <xdr:col>1</xdr:col>
                    <xdr:colOff>144780</xdr:colOff>
                    <xdr:row>22</xdr:row>
                    <xdr:rowOff>0</xdr:rowOff>
                  </from>
                  <to>
                    <xdr:col>2</xdr:col>
                    <xdr:colOff>114300</xdr:colOff>
                    <xdr:row>24</xdr:row>
                    <xdr:rowOff>144780</xdr:rowOff>
                  </to>
                </anchor>
              </controlPr>
            </control>
          </mc:Choice>
        </mc:AlternateContent>
        <mc:AlternateContent xmlns:mc="http://schemas.openxmlformats.org/markup-compatibility/2006">
          <mc:Choice Requires="x14">
            <control shapeId="22530" r:id="rId5" name="Group Box 50">
              <controlPr defaultSize="0" autoFill="0" autoPict="0">
                <anchor moveWithCells="1">
                  <from>
                    <xdr:col>1</xdr:col>
                    <xdr:colOff>144780</xdr:colOff>
                    <xdr:row>22</xdr:row>
                    <xdr:rowOff>0</xdr:rowOff>
                  </from>
                  <to>
                    <xdr:col>2</xdr:col>
                    <xdr:colOff>45720</xdr:colOff>
                    <xdr:row>27</xdr:row>
                    <xdr:rowOff>144780</xdr:rowOff>
                  </to>
                </anchor>
              </controlPr>
            </control>
          </mc:Choice>
        </mc:AlternateContent>
        <mc:AlternateContent xmlns:mc="http://schemas.openxmlformats.org/markup-compatibility/2006">
          <mc:Choice Requires="x14">
            <control shapeId="22531" r:id="rId6" name="Group Box 51">
              <controlPr defaultSize="0" autoFill="0" autoPict="0">
                <anchor moveWithCells="1">
                  <from>
                    <xdr:col>1</xdr:col>
                    <xdr:colOff>144780</xdr:colOff>
                    <xdr:row>22</xdr:row>
                    <xdr:rowOff>0</xdr:rowOff>
                  </from>
                  <to>
                    <xdr:col>2</xdr:col>
                    <xdr:colOff>45720</xdr:colOff>
                    <xdr:row>25</xdr:row>
                    <xdr:rowOff>121920</xdr:rowOff>
                  </to>
                </anchor>
              </controlPr>
            </control>
          </mc:Choice>
        </mc:AlternateContent>
        <mc:AlternateContent xmlns:mc="http://schemas.openxmlformats.org/markup-compatibility/2006">
          <mc:Choice Requires="x14">
            <control shapeId="22532" r:id="rId7" name="Group Box 4">
              <controlPr defaultSize="0" print="0" autoFill="0" autoPict="0">
                <anchor moveWithCells="1">
                  <from>
                    <xdr:col>1</xdr:col>
                    <xdr:colOff>144780</xdr:colOff>
                    <xdr:row>22</xdr:row>
                    <xdr:rowOff>0</xdr:rowOff>
                  </from>
                  <to>
                    <xdr:col>2</xdr:col>
                    <xdr:colOff>114300</xdr:colOff>
                    <xdr:row>24</xdr:row>
                    <xdr:rowOff>182880</xdr:rowOff>
                  </to>
                </anchor>
              </controlPr>
            </control>
          </mc:Choice>
        </mc:AlternateContent>
        <mc:AlternateContent xmlns:mc="http://schemas.openxmlformats.org/markup-compatibility/2006">
          <mc:Choice Requires="x14">
            <control shapeId="22533" r:id="rId8" name="Group Box 5">
              <controlPr defaultSize="0" print="0" autoFill="0" autoPict="0">
                <anchor moveWithCells="1">
                  <from>
                    <xdr:col>1</xdr:col>
                    <xdr:colOff>144780</xdr:colOff>
                    <xdr:row>18</xdr:row>
                    <xdr:rowOff>0</xdr:rowOff>
                  </from>
                  <to>
                    <xdr:col>2</xdr:col>
                    <xdr:colOff>114300</xdr:colOff>
                    <xdr:row>21</xdr:row>
                    <xdr:rowOff>68580</xdr:rowOff>
                  </to>
                </anchor>
              </controlPr>
            </control>
          </mc:Choice>
        </mc:AlternateContent>
        <mc:AlternateContent xmlns:mc="http://schemas.openxmlformats.org/markup-compatibility/2006">
          <mc:Choice Requires="x14">
            <control shapeId="22534" r:id="rId9" name="Group Box 6">
              <controlPr defaultSize="0" print="0" autoFill="0" autoPict="0">
                <anchor moveWithCells="1">
                  <from>
                    <xdr:col>1</xdr:col>
                    <xdr:colOff>144780</xdr:colOff>
                    <xdr:row>18</xdr:row>
                    <xdr:rowOff>0</xdr:rowOff>
                  </from>
                  <to>
                    <xdr:col>2</xdr:col>
                    <xdr:colOff>114300</xdr:colOff>
                    <xdr:row>21</xdr:row>
                    <xdr:rowOff>106680</xdr:rowOff>
                  </to>
                </anchor>
              </controlPr>
            </control>
          </mc:Choice>
        </mc:AlternateContent>
        <mc:AlternateContent xmlns:mc="http://schemas.openxmlformats.org/markup-compatibility/2006">
          <mc:Choice Requires="x14">
            <control shapeId="22535" r:id="rId10" name="Group Box 7">
              <controlPr defaultSize="0" print="0" autoFill="0" autoPict="0">
                <anchor moveWithCells="1">
                  <from>
                    <xdr:col>1</xdr:col>
                    <xdr:colOff>144780</xdr:colOff>
                    <xdr:row>38</xdr:row>
                    <xdr:rowOff>0</xdr:rowOff>
                  </from>
                  <to>
                    <xdr:col>2</xdr:col>
                    <xdr:colOff>114300</xdr:colOff>
                    <xdr:row>41</xdr:row>
                    <xdr:rowOff>68580</xdr:rowOff>
                  </to>
                </anchor>
              </controlPr>
            </control>
          </mc:Choice>
        </mc:AlternateContent>
        <mc:AlternateContent xmlns:mc="http://schemas.openxmlformats.org/markup-compatibility/2006">
          <mc:Choice Requires="x14">
            <control shapeId="22536" r:id="rId11" name="Group Box 8">
              <controlPr defaultSize="0" print="0" autoFill="0" autoPict="0">
                <anchor moveWithCells="1">
                  <from>
                    <xdr:col>1</xdr:col>
                    <xdr:colOff>144780</xdr:colOff>
                    <xdr:row>38</xdr:row>
                    <xdr:rowOff>0</xdr:rowOff>
                  </from>
                  <to>
                    <xdr:col>2</xdr:col>
                    <xdr:colOff>114300</xdr:colOff>
                    <xdr:row>41</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07B9689B-C440-4EC5-92FB-301A615FD69A}">
            <xm:f>その2住宅以外!$B$20="「専用駐車場の整備対象区画数が０又は１」且つ「共用駐車場の整備対象区画数が０又は１」のため、以下入力不要です。"</xm:f>
            <x14:dxf>
              <fill>
                <patternFill>
                  <bgColor theme="0" tint="-0.24994659260841701"/>
                </patternFill>
              </fill>
            </x14:dxf>
          </x14:cfRule>
          <xm:sqref>C5:E5 C6:G6 C9:I17 C20:E21 C25:E25 C26:G26 C29:I37 C40:E41 C44:I45 C48:I48</xm:sqref>
        </x14:conditionalFormatting>
        <x14:conditionalFormatting xmlns:xm="http://schemas.microsoft.com/office/excel/2006/main">
          <x14:cfRule type="expression" priority="2" id="{8B7EED1A-32EB-47B7-929E-402771C09C0F}">
            <xm:f>その2住宅!$B$20="「専用駐車場の整備対象区画数が０又は１」且つ「共用駐車場の整備対象区画数が０又は１」のため、以下入力不要です。"</xm:f>
            <x14:dxf>
              <fill>
                <patternFill>
                  <bgColor theme="0" tint="-0.24994659260841701"/>
                </patternFill>
              </fill>
            </x14:dxf>
          </x14:cfRule>
          <xm:sqref>F5:G5</xm:sqref>
        </x14:conditionalFormatting>
        <x14:conditionalFormatting xmlns:xm="http://schemas.microsoft.com/office/excel/2006/main">
          <x14:cfRule type="expression" priority="1" id="{CAEED35B-5B33-463F-8A3F-E5BBE32229A7}">
            <xm:f>その2住宅!$B$20="「専用駐車場の整備対象区画数が０又は１」且つ「共用駐車場の整備対象区画数が０又は１」のため、以下入力不要です。"</xm:f>
            <x14:dxf>
              <fill>
                <patternFill>
                  <bgColor theme="0" tint="-0.24994659260841701"/>
                </patternFill>
              </fill>
            </x14:dxf>
          </x14:cfRule>
          <xm:sqref>F25:G25</xm:sqref>
        </x14:conditionalFormatting>
        <x14:conditionalFormatting xmlns:xm="http://schemas.microsoft.com/office/excel/2006/main">
          <x14:cfRule type="expression" priority="4" id="{09694565-153F-4546-B7DF-B46FC3910A70}">
            <xm:f>その2住宅!$B$20="「専用駐車場の整備対象区画数が０又は１」且つ「共用駐車場の整備対象区画数が０又は１」のため、以下入力不要です。"</xm:f>
            <x14:dxf>
              <fill>
                <patternFill>
                  <bgColor theme="0" tint="-0.24994659260841701"/>
                </patternFill>
              </fill>
            </x14:dxf>
          </x14:cfRule>
          <xm:sqref>H5:I6</xm:sqref>
        </x14:conditionalFormatting>
        <x14:conditionalFormatting xmlns:xm="http://schemas.microsoft.com/office/excel/2006/main">
          <x14:cfRule type="expression" priority="3" id="{67E41283-9736-4019-B4E7-812B7BB1B244}">
            <xm:f>その2住宅!$B$20="「専用駐車場の整備対象区画数が０又は１」且つ「共用駐車場の整備対象区画数が０又は１」のため、以下入力不要です。"</xm:f>
            <x14:dxf>
              <fill>
                <patternFill>
                  <bgColor theme="0" tint="-0.24994659260841701"/>
                </patternFill>
              </fill>
            </x14:dxf>
          </x14:cfRule>
          <xm:sqref>H25:I26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O78"/>
  <sheetViews>
    <sheetView view="pageBreakPreview" topLeftCell="A67" zoomScale="115" zoomScaleNormal="145" zoomScaleSheetLayoutView="115" workbookViewId="0">
      <selection activeCell="S87" sqref="S87"/>
    </sheetView>
  </sheetViews>
  <sheetFormatPr defaultColWidth="8.88671875" defaultRowHeight="15"/>
  <cols>
    <col min="1" max="1" width="1.33203125" style="52" customWidth="1"/>
    <col min="2" max="2" width="4.109375" style="52" customWidth="1"/>
    <col min="3" max="3" width="5.88671875" style="52" customWidth="1"/>
    <col min="4" max="4" width="21.6640625" style="52" customWidth="1"/>
    <col min="5" max="5" width="6.44140625" style="52" customWidth="1"/>
    <col min="6" max="6" width="14.88671875" style="52" customWidth="1"/>
    <col min="7" max="7" width="4" style="52" customWidth="1"/>
    <col min="8" max="8" width="7.88671875" style="52" customWidth="1"/>
    <col min="9" max="9" width="5.44140625" style="52" customWidth="1"/>
    <col min="10" max="10" width="1.6640625" style="52" customWidth="1"/>
    <col min="11" max="11" width="5.44140625" style="52" customWidth="1"/>
    <col min="12" max="12" width="4.6640625" style="52" bestFit="1" customWidth="1"/>
    <col min="13" max="14" width="3.109375" style="52" customWidth="1"/>
    <col min="15" max="15" width="1.6640625" style="52" customWidth="1"/>
    <col min="16" max="16" width="5.88671875" style="52" customWidth="1"/>
    <col min="17" max="16384" width="8.88671875" style="52"/>
  </cols>
  <sheetData>
    <row r="1" spans="1:14" ht="13.35" customHeight="1">
      <c r="A1" s="51" t="s">
        <v>145</v>
      </c>
      <c r="L1" s="507" t="s">
        <v>121</v>
      </c>
      <c r="M1" s="507"/>
    </row>
    <row r="2" spans="1:14" ht="7.65" customHeight="1">
      <c r="A2" s="54"/>
      <c r="B2" s="74"/>
      <c r="C2" s="75"/>
      <c r="D2" s="75"/>
      <c r="E2" s="75"/>
      <c r="F2" s="75"/>
      <c r="G2" s="75"/>
      <c r="H2" s="75"/>
      <c r="I2" s="75"/>
      <c r="J2" s="75"/>
      <c r="K2" s="75"/>
      <c r="L2" s="75"/>
      <c r="M2" s="56"/>
    </row>
    <row r="3" spans="1:14" ht="18">
      <c r="A3" s="57"/>
      <c r="B3" s="510" t="s">
        <v>169</v>
      </c>
      <c r="C3" s="510"/>
      <c r="D3" s="510"/>
      <c r="E3" s="510"/>
      <c r="F3" s="510"/>
      <c r="G3" s="508" t="s">
        <v>193</v>
      </c>
      <c r="H3" s="509"/>
      <c r="I3" s="509"/>
      <c r="M3" s="62"/>
    </row>
    <row r="4" spans="1:14" ht="15" customHeight="1">
      <c r="A4" s="57"/>
      <c r="B4" s="504" t="s">
        <v>60</v>
      </c>
      <c r="C4" s="505"/>
      <c r="D4" s="505"/>
      <c r="E4" s="505"/>
      <c r="F4" s="505"/>
      <c r="G4" s="505"/>
      <c r="H4" s="505"/>
      <c r="I4" s="506"/>
      <c r="J4" s="50"/>
      <c r="K4" s="50"/>
      <c r="L4" s="50"/>
      <c r="M4" s="62"/>
    </row>
    <row r="5" spans="1:14" ht="15" customHeight="1">
      <c r="A5" s="57"/>
      <c r="B5" s="124"/>
      <c r="C5" s="501" t="s">
        <v>146</v>
      </c>
      <c r="D5" s="502"/>
      <c r="E5" s="502"/>
      <c r="F5" s="502"/>
      <c r="G5" s="503"/>
      <c r="H5" s="58">
        <f>その2住宅!J6</f>
        <v>0</v>
      </c>
      <c r="I5" s="59" t="s">
        <v>42</v>
      </c>
      <c r="J5" s="50"/>
      <c r="K5" s="83"/>
      <c r="L5" s="84"/>
      <c r="M5" s="62"/>
    </row>
    <row r="6" spans="1:14" ht="17.399999999999999" customHeight="1">
      <c r="A6" s="57"/>
      <c r="B6" s="123"/>
      <c r="C6" s="335" t="s">
        <v>186</v>
      </c>
      <c r="D6" s="336"/>
      <c r="E6" s="336"/>
      <c r="F6" s="336"/>
      <c r="G6" s="337"/>
      <c r="H6" s="58">
        <f>その2住宅!J11</f>
        <v>6</v>
      </c>
      <c r="I6" s="59" t="s">
        <v>42</v>
      </c>
      <c r="J6" s="50"/>
      <c r="K6" s="76"/>
      <c r="L6" s="84"/>
      <c r="M6" s="62"/>
    </row>
    <row r="7" spans="1:14" ht="15" customHeight="1">
      <c r="A7" s="57"/>
      <c r="B7" s="498" t="s">
        <v>61</v>
      </c>
      <c r="C7" s="499"/>
      <c r="D7" s="499"/>
      <c r="E7" s="499"/>
      <c r="F7" s="499"/>
      <c r="G7" s="499"/>
      <c r="H7" s="499"/>
      <c r="I7" s="500"/>
      <c r="J7" s="50"/>
      <c r="K7" s="125"/>
      <c r="L7" s="50"/>
      <c r="M7" s="62"/>
    </row>
    <row r="8" spans="1:14" ht="15" customHeight="1">
      <c r="A8" s="57"/>
      <c r="B8" s="124"/>
      <c r="C8" s="501" t="s">
        <v>146</v>
      </c>
      <c r="D8" s="502"/>
      <c r="E8" s="502"/>
      <c r="F8" s="502"/>
      <c r="G8" s="503"/>
      <c r="H8" s="58">
        <f>その2住宅!J14</f>
        <v>0</v>
      </c>
      <c r="I8" s="59" t="s">
        <v>42</v>
      </c>
      <c r="J8" s="50"/>
      <c r="K8" s="50"/>
      <c r="L8" s="50"/>
      <c r="M8" s="62"/>
    </row>
    <row r="9" spans="1:14" ht="15" customHeight="1">
      <c r="A9" s="57"/>
      <c r="B9" s="123"/>
      <c r="C9" s="335" t="s">
        <v>226</v>
      </c>
      <c r="D9" s="336"/>
      <c r="E9" s="336"/>
      <c r="F9" s="336"/>
      <c r="G9" s="337"/>
      <c r="H9" s="58">
        <f>その2住宅!J19</f>
        <v>0</v>
      </c>
      <c r="I9" s="59" t="s">
        <v>42</v>
      </c>
      <c r="J9" s="50"/>
      <c r="K9" s="50"/>
      <c r="L9" s="50"/>
      <c r="M9" s="62"/>
    </row>
    <row r="10" spans="1:14" ht="15" customHeight="1">
      <c r="A10" s="57"/>
      <c r="B10" s="332" t="s">
        <v>194</v>
      </c>
      <c r="C10" s="333"/>
      <c r="D10" s="333"/>
      <c r="E10" s="333"/>
      <c r="F10" s="333"/>
      <c r="G10" s="334"/>
      <c r="H10" s="58">
        <f>H5+H6+H8+H9</f>
        <v>6</v>
      </c>
      <c r="I10" s="59" t="s">
        <v>42</v>
      </c>
      <c r="J10" s="50"/>
      <c r="K10" s="50"/>
      <c r="L10" s="50"/>
      <c r="M10" s="62"/>
    </row>
    <row r="11" spans="1:14" ht="21" customHeight="1">
      <c r="A11" s="57"/>
      <c r="B11" s="465"/>
      <c r="C11" s="465"/>
      <c r="D11" s="465"/>
      <c r="E11" s="465"/>
      <c r="F11" s="465"/>
      <c r="G11" s="465"/>
      <c r="H11" s="465"/>
      <c r="I11" s="465"/>
      <c r="J11" s="76"/>
      <c r="K11" s="76"/>
      <c r="L11" s="76"/>
      <c r="M11" s="62"/>
    </row>
    <row r="12" spans="1:14" s="129" customFormat="1" ht="18">
      <c r="A12" s="138"/>
      <c r="B12" s="118" t="s">
        <v>118</v>
      </c>
      <c r="C12" s="119"/>
      <c r="D12" s="119"/>
      <c r="E12" s="119"/>
      <c r="F12" s="119"/>
      <c r="G12" s="119"/>
      <c r="H12" s="119"/>
      <c r="I12" s="119"/>
      <c r="J12" s="119"/>
      <c r="K12" s="119"/>
      <c r="L12" s="119"/>
      <c r="M12" s="139"/>
    </row>
    <row r="13" spans="1:14" ht="12" customHeight="1">
      <c r="A13" s="57"/>
      <c r="B13" s="50" t="s">
        <v>147</v>
      </c>
      <c r="C13" s="48"/>
      <c r="D13" s="50"/>
      <c r="E13" s="50"/>
      <c r="F13" s="50"/>
      <c r="G13" s="50"/>
      <c r="H13" s="64"/>
      <c r="I13" s="50"/>
      <c r="J13" s="50"/>
      <c r="K13" s="50"/>
      <c r="L13" s="50"/>
      <c r="M13" s="77"/>
    </row>
    <row r="14" spans="1:14" ht="12" customHeight="1">
      <c r="A14" s="57"/>
      <c r="B14" s="50"/>
      <c r="C14" s="419"/>
      <c r="D14" s="437"/>
      <c r="E14" s="420"/>
      <c r="F14" s="482" t="s">
        <v>113</v>
      </c>
      <c r="G14" s="484"/>
      <c r="H14" s="485" t="s">
        <v>225</v>
      </c>
      <c r="I14" s="486"/>
      <c r="J14" s="61"/>
      <c r="K14" s="61"/>
      <c r="L14" s="61"/>
      <c r="M14" s="77"/>
    </row>
    <row r="15" spans="1:14" ht="12" customHeight="1">
      <c r="A15" s="57"/>
      <c r="B15" s="50"/>
      <c r="C15" s="514" t="s">
        <v>108</v>
      </c>
      <c r="D15" s="515"/>
      <c r="E15" s="516"/>
      <c r="F15" s="85"/>
      <c r="G15" s="67" t="s">
        <v>115</v>
      </c>
      <c r="H15" s="86">
        <v>2</v>
      </c>
      <c r="I15" s="67" t="s">
        <v>42</v>
      </c>
      <c r="J15" s="49"/>
      <c r="K15" s="49"/>
      <c r="L15" s="49"/>
      <c r="M15" s="77"/>
    </row>
    <row r="16" spans="1:14" ht="12" customHeight="1">
      <c r="A16" s="57"/>
      <c r="B16" s="50"/>
      <c r="C16" s="504" t="s">
        <v>109</v>
      </c>
      <c r="D16" s="505"/>
      <c r="E16" s="506"/>
      <c r="F16" s="85"/>
      <c r="G16" s="67" t="s">
        <v>115</v>
      </c>
      <c r="H16" s="86"/>
      <c r="I16" s="67" t="s">
        <v>42</v>
      </c>
      <c r="J16" s="49"/>
      <c r="K16" s="49"/>
      <c r="L16" s="49"/>
      <c r="M16" s="77"/>
    </row>
    <row r="17" spans="1:13" ht="12" customHeight="1">
      <c r="A17" s="57"/>
      <c r="B17" s="50"/>
      <c r="C17" s="523"/>
      <c r="D17" s="524"/>
      <c r="E17" s="525"/>
      <c r="F17" s="85"/>
      <c r="G17" s="67" t="s">
        <v>115</v>
      </c>
      <c r="H17" s="86"/>
      <c r="I17" s="67" t="s">
        <v>42</v>
      </c>
      <c r="J17" s="87"/>
      <c r="K17" s="87"/>
      <c r="L17" s="87"/>
      <c r="M17" s="77"/>
    </row>
    <row r="18" spans="1:13" ht="12" customHeight="1">
      <c r="A18" s="57"/>
      <c r="B18" s="49"/>
      <c r="C18" s="504" t="s">
        <v>110</v>
      </c>
      <c r="D18" s="505"/>
      <c r="E18" s="506"/>
      <c r="F18" s="85"/>
      <c r="G18" s="67" t="s">
        <v>115</v>
      </c>
      <c r="H18" s="86"/>
      <c r="I18" s="67" t="s">
        <v>42</v>
      </c>
      <c r="J18" s="49"/>
      <c r="K18" s="49"/>
      <c r="L18" s="49"/>
      <c r="M18" s="77"/>
    </row>
    <row r="19" spans="1:13" ht="12" customHeight="1">
      <c r="A19" s="57"/>
      <c r="B19" s="49"/>
      <c r="C19" s="523"/>
      <c r="D19" s="524"/>
      <c r="E19" s="525"/>
      <c r="F19" s="85"/>
      <c r="G19" s="67" t="s">
        <v>115</v>
      </c>
      <c r="H19" s="86"/>
      <c r="I19" s="67" t="s">
        <v>42</v>
      </c>
      <c r="J19" s="87"/>
      <c r="K19" s="87"/>
      <c r="L19" s="87"/>
      <c r="M19" s="77"/>
    </row>
    <row r="20" spans="1:13" ht="12" customHeight="1">
      <c r="A20" s="57"/>
      <c r="B20" s="49"/>
      <c r="C20" s="504" t="s">
        <v>111</v>
      </c>
      <c r="D20" s="505"/>
      <c r="E20" s="506"/>
      <c r="F20" s="85"/>
      <c r="G20" s="67" t="s">
        <v>115</v>
      </c>
      <c r="H20" s="86">
        <v>1</v>
      </c>
      <c r="I20" s="67" t="s">
        <v>42</v>
      </c>
      <c r="J20" s="49"/>
      <c r="K20" s="49"/>
      <c r="L20" s="49"/>
      <c r="M20" s="77"/>
    </row>
    <row r="21" spans="1:13" ht="12" customHeight="1">
      <c r="A21" s="57"/>
      <c r="B21" s="49"/>
      <c r="C21" s="498"/>
      <c r="D21" s="499"/>
      <c r="E21" s="500"/>
      <c r="F21" s="88"/>
      <c r="G21" s="67" t="s">
        <v>115</v>
      </c>
      <c r="H21" s="86"/>
      <c r="I21" s="67" t="s">
        <v>42</v>
      </c>
      <c r="J21" s="87"/>
      <c r="K21" s="87"/>
      <c r="L21" s="87"/>
      <c r="M21" s="77"/>
    </row>
    <row r="22" spans="1:13" ht="12" customHeight="1">
      <c r="A22" s="57"/>
      <c r="B22" s="49"/>
      <c r="C22" s="81"/>
      <c r="D22" s="332" t="s">
        <v>112</v>
      </c>
      <c r="E22" s="334"/>
      <c r="F22" s="526"/>
      <c r="G22" s="527"/>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1.1" hidden="1" customHeight="1">
      <c r="A25" s="57"/>
      <c r="B25" s="49"/>
      <c r="C25" s="419"/>
      <c r="D25" s="437"/>
      <c r="E25" s="420"/>
      <c r="F25" s="482" t="s">
        <v>113</v>
      </c>
      <c r="G25" s="484"/>
      <c r="H25" s="485" t="s">
        <v>114</v>
      </c>
      <c r="I25" s="486"/>
      <c r="J25" s="89"/>
      <c r="K25" s="89"/>
      <c r="L25" s="89"/>
      <c r="M25" s="77"/>
    </row>
    <row r="26" spans="1:13" ht="11.1" hidden="1" customHeight="1">
      <c r="A26" s="57"/>
      <c r="B26" s="49"/>
      <c r="C26" s="514" t="s">
        <v>108</v>
      </c>
      <c r="D26" s="515"/>
      <c r="E26" s="516"/>
      <c r="F26" s="79"/>
      <c r="G26" s="78" t="s">
        <v>115</v>
      </c>
      <c r="H26" s="80"/>
      <c r="I26" s="78" t="s">
        <v>42</v>
      </c>
      <c r="J26" s="90"/>
      <c r="K26" s="90"/>
      <c r="L26" s="90"/>
      <c r="M26" s="77"/>
    </row>
    <row r="27" spans="1:13" ht="11.1" hidden="1" customHeight="1">
      <c r="A27" s="57"/>
      <c r="B27" s="49"/>
      <c r="C27" s="514" t="s">
        <v>109</v>
      </c>
      <c r="D27" s="515"/>
      <c r="E27" s="516"/>
      <c r="F27" s="79"/>
      <c r="G27" s="78" t="s">
        <v>115</v>
      </c>
      <c r="H27" s="80">
        <v>2</v>
      </c>
      <c r="I27" s="78" t="s">
        <v>42</v>
      </c>
      <c r="J27" s="90"/>
      <c r="K27" s="90"/>
      <c r="L27" s="90"/>
      <c r="M27" s="77"/>
    </row>
    <row r="28" spans="1:13" ht="11.1" hidden="1" customHeight="1">
      <c r="A28" s="57"/>
      <c r="B28" s="49"/>
      <c r="C28" s="514" t="s">
        <v>110</v>
      </c>
      <c r="D28" s="515"/>
      <c r="E28" s="516"/>
      <c r="F28" s="79"/>
      <c r="G28" s="78" t="s">
        <v>115</v>
      </c>
      <c r="H28" s="80"/>
      <c r="I28" s="78" t="s">
        <v>42</v>
      </c>
      <c r="J28" s="90"/>
      <c r="K28" s="90"/>
      <c r="L28" s="90"/>
      <c r="M28" s="77"/>
    </row>
    <row r="29" spans="1:13" ht="11.1" hidden="1" customHeight="1">
      <c r="A29" s="57"/>
      <c r="B29" s="49"/>
      <c r="C29" s="504" t="s">
        <v>111</v>
      </c>
      <c r="D29" s="515"/>
      <c r="E29" s="516"/>
      <c r="F29" s="79"/>
      <c r="G29" s="78" t="s">
        <v>115</v>
      </c>
      <c r="H29" s="80"/>
      <c r="I29" s="78" t="s">
        <v>42</v>
      </c>
      <c r="J29" s="90"/>
      <c r="K29" s="90"/>
      <c r="L29" s="90"/>
      <c r="M29" s="77"/>
    </row>
    <row r="30" spans="1:13" ht="11.1" hidden="1" customHeight="1">
      <c r="A30" s="57"/>
      <c r="B30" s="49"/>
      <c r="C30" s="81"/>
      <c r="D30" s="332" t="s">
        <v>112</v>
      </c>
      <c r="E30" s="334"/>
      <c r="F30" s="517"/>
      <c r="G30" s="518"/>
      <c r="H30" s="80">
        <v>2</v>
      </c>
      <c r="I30" s="78" t="s">
        <v>42</v>
      </c>
      <c r="J30" s="90"/>
      <c r="K30" s="90"/>
      <c r="L30" s="90"/>
      <c r="M30" s="77"/>
    </row>
    <row r="31" spans="1:13" ht="4.6500000000000004"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1.1" hidden="1" customHeight="1">
      <c r="A33" s="57"/>
      <c r="B33" s="49"/>
      <c r="C33" s="419"/>
      <c r="D33" s="437"/>
      <c r="E33" s="420"/>
      <c r="F33" s="482" t="s">
        <v>113</v>
      </c>
      <c r="G33" s="484"/>
      <c r="H33" s="485" t="s">
        <v>114</v>
      </c>
      <c r="I33" s="486"/>
      <c r="J33" s="89"/>
      <c r="K33" s="89"/>
      <c r="L33" s="89"/>
      <c r="M33" s="77"/>
    </row>
    <row r="34" spans="1:13" ht="11.1" hidden="1" customHeight="1">
      <c r="A34" s="57"/>
      <c r="B34" s="49"/>
      <c r="C34" s="504" t="s">
        <v>111</v>
      </c>
      <c r="D34" s="515"/>
      <c r="E34" s="516"/>
      <c r="F34" s="79"/>
      <c r="G34" s="78" t="s">
        <v>115</v>
      </c>
      <c r="H34" s="80"/>
      <c r="I34" s="78" t="s">
        <v>42</v>
      </c>
      <c r="J34" s="90"/>
      <c r="K34" s="90"/>
      <c r="L34" s="90"/>
      <c r="M34" s="77"/>
    </row>
    <row r="35" spans="1:13" ht="11.1" hidden="1" customHeight="1">
      <c r="A35" s="57"/>
      <c r="B35" s="49"/>
      <c r="C35" s="81"/>
      <c r="D35" s="332" t="s">
        <v>112</v>
      </c>
      <c r="E35" s="334"/>
      <c r="F35" s="517"/>
      <c r="G35" s="518"/>
      <c r="H35" s="80"/>
      <c r="I35" s="78" t="s">
        <v>42</v>
      </c>
      <c r="J35" s="90"/>
      <c r="K35" s="90"/>
      <c r="L35" s="90"/>
      <c r="M35" s="77"/>
    </row>
    <row r="36" spans="1:13" ht="6.6"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522" t="s">
        <v>151</v>
      </c>
      <c r="D38" s="443"/>
      <c r="E38" s="443"/>
      <c r="F38" s="470"/>
      <c r="G38" s="470"/>
      <c r="H38" s="471"/>
      <c r="I38" s="471"/>
      <c r="J38" s="61"/>
      <c r="K38" s="61"/>
      <c r="L38" s="61"/>
      <c r="M38" s="77"/>
    </row>
    <row r="39" spans="1:13" ht="12" customHeight="1">
      <c r="A39" s="57"/>
      <c r="B39" s="49"/>
      <c r="C39" s="520">
        <f>H15+H16+H17+H18+H19+H22</f>
        <v>5</v>
      </c>
      <c r="D39" s="443"/>
      <c r="E39" s="78" t="s">
        <v>42</v>
      </c>
      <c r="F39" s="521"/>
      <c r="G39" s="521"/>
      <c r="H39" s="82"/>
      <c r="I39" s="49"/>
      <c r="J39" s="49"/>
      <c r="K39" s="49"/>
      <c r="L39" s="49"/>
      <c r="M39" s="77"/>
    </row>
    <row r="40" spans="1:13" ht="18" customHeight="1">
      <c r="A40" s="57"/>
      <c r="B40" s="49"/>
      <c r="C40" s="48"/>
      <c r="D40" s="49"/>
      <c r="E40" s="49"/>
      <c r="F40" s="49"/>
      <c r="G40" s="49"/>
      <c r="H40" s="64"/>
      <c r="I40" s="50"/>
      <c r="J40" s="50"/>
      <c r="K40" s="50"/>
      <c r="L40" s="50"/>
      <c r="M40" s="77"/>
    </row>
    <row r="41" spans="1:13" s="129" customFormat="1" ht="18">
      <c r="A41" s="138"/>
      <c r="B41" s="118" t="s">
        <v>120</v>
      </c>
      <c r="C41" s="119"/>
      <c r="D41" s="119"/>
      <c r="E41" s="119"/>
      <c r="F41" s="119"/>
      <c r="G41" s="119"/>
      <c r="H41" s="119"/>
      <c r="I41" s="119"/>
      <c r="J41" s="119"/>
      <c r="K41" s="119"/>
      <c r="L41" s="119"/>
      <c r="M41" s="139"/>
    </row>
    <row r="42" spans="1:13" ht="12" customHeight="1">
      <c r="A42" s="57"/>
      <c r="B42" s="50" t="s">
        <v>147</v>
      </c>
      <c r="C42" s="48"/>
      <c r="D42" s="50"/>
      <c r="E42" s="50"/>
      <c r="F42" s="50"/>
      <c r="G42" s="50"/>
      <c r="H42" s="64"/>
      <c r="I42" s="50"/>
      <c r="J42" s="50"/>
      <c r="K42" s="50"/>
      <c r="L42" s="50"/>
      <c r="M42" s="62"/>
    </row>
    <row r="43" spans="1:13" ht="12" customHeight="1">
      <c r="A43" s="57"/>
      <c r="B43" s="50"/>
      <c r="C43" s="419"/>
      <c r="D43" s="437"/>
      <c r="E43" s="420"/>
      <c r="F43" s="482" t="s">
        <v>113</v>
      </c>
      <c r="G43" s="484"/>
      <c r="H43" s="485" t="s">
        <v>221</v>
      </c>
      <c r="I43" s="486"/>
      <c r="J43" s="61"/>
      <c r="K43" s="61"/>
      <c r="L43" s="61"/>
      <c r="M43" s="62"/>
    </row>
    <row r="44" spans="1:13" ht="12" customHeight="1">
      <c r="A44" s="57"/>
      <c r="B44" s="50"/>
      <c r="C44" s="514" t="s">
        <v>108</v>
      </c>
      <c r="D44" s="515"/>
      <c r="E44" s="516"/>
      <c r="F44" s="85"/>
      <c r="G44" s="67" t="s">
        <v>115</v>
      </c>
      <c r="H44" s="86">
        <v>2</v>
      </c>
      <c r="I44" s="67" t="s">
        <v>42</v>
      </c>
      <c r="J44" s="49"/>
      <c r="K44" s="49"/>
      <c r="L44" s="49"/>
      <c r="M44" s="62"/>
    </row>
    <row r="45" spans="1:13" ht="12" customHeight="1">
      <c r="A45" s="57"/>
      <c r="B45" s="50"/>
      <c r="C45" s="504" t="s">
        <v>109</v>
      </c>
      <c r="D45" s="505"/>
      <c r="E45" s="506"/>
      <c r="F45" s="85"/>
      <c r="G45" s="67" t="s">
        <v>115</v>
      </c>
      <c r="H45" s="86"/>
      <c r="I45" s="67" t="s">
        <v>42</v>
      </c>
      <c r="J45" s="49"/>
      <c r="K45" s="49"/>
      <c r="L45" s="49"/>
      <c r="M45" s="62"/>
    </row>
    <row r="46" spans="1:13" ht="12" customHeight="1">
      <c r="A46" s="57"/>
      <c r="B46" s="50"/>
      <c r="C46" s="523"/>
      <c r="D46" s="524"/>
      <c r="E46" s="525"/>
      <c r="F46" s="85"/>
      <c r="G46" s="67" t="s">
        <v>115</v>
      </c>
      <c r="H46" s="86"/>
      <c r="I46" s="67" t="s">
        <v>42</v>
      </c>
      <c r="J46" s="87"/>
      <c r="K46" s="87"/>
      <c r="L46" s="87"/>
      <c r="M46" s="62"/>
    </row>
    <row r="47" spans="1:13" ht="12" customHeight="1">
      <c r="A47" s="57"/>
      <c r="B47" s="49"/>
      <c r="C47" s="504" t="s">
        <v>110</v>
      </c>
      <c r="D47" s="505"/>
      <c r="E47" s="506"/>
      <c r="F47" s="85"/>
      <c r="G47" s="67" t="s">
        <v>115</v>
      </c>
      <c r="H47" s="86"/>
      <c r="I47" s="67" t="s">
        <v>42</v>
      </c>
      <c r="J47" s="49"/>
      <c r="K47" s="49"/>
      <c r="L47" s="49"/>
      <c r="M47" s="62"/>
    </row>
    <row r="48" spans="1:13" ht="12" customHeight="1">
      <c r="A48" s="57"/>
      <c r="B48" s="49"/>
      <c r="C48" s="523"/>
      <c r="D48" s="524"/>
      <c r="E48" s="525"/>
      <c r="F48" s="85"/>
      <c r="G48" s="67" t="s">
        <v>115</v>
      </c>
      <c r="H48" s="86"/>
      <c r="I48" s="67" t="s">
        <v>42</v>
      </c>
      <c r="J48" s="87"/>
      <c r="K48" s="87"/>
      <c r="L48" s="87"/>
      <c r="M48" s="62"/>
    </row>
    <row r="49" spans="1:13" ht="12" customHeight="1">
      <c r="A49" s="57"/>
      <c r="B49" s="49"/>
      <c r="C49" s="504" t="s">
        <v>111</v>
      </c>
      <c r="D49" s="505"/>
      <c r="E49" s="506"/>
      <c r="F49" s="85"/>
      <c r="G49" s="67" t="s">
        <v>115</v>
      </c>
      <c r="H49" s="86">
        <v>1</v>
      </c>
      <c r="I49" s="67" t="s">
        <v>42</v>
      </c>
      <c r="J49" s="49"/>
      <c r="K49" s="49"/>
      <c r="L49" s="49"/>
      <c r="M49" s="62"/>
    </row>
    <row r="50" spans="1:13" ht="12" customHeight="1">
      <c r="A50" s="57"/>
      <c r="B50" s="49"/>
      <c r="C50" s="498"/>
      <c r="D50" s="499"/>
      <c r="E50" s="500"/>
      <c r="F50" s="88"/>
      <c r="G50" s="67" t="s">
        <v>115</v>
      </c>
      <c r="H50" s="86"/>
      <c r="I50" s="67" t="s">
        <v>42</v>
      </c>
      <c r="J50" s="87"/>
      <c r="K50" s="87"/>
      <c r="L50" s="87"/>
      <c r="M50" s="62"/>
    </row>
    <row r="51" spans="1:13" ht="12" customHeight="1">
      <c r="A51" s="57"/>
      <c r="B51" s="49"/>
      <c r="C51" s="81"/>
      <c r="D51" s="332" t="s">
        <v>112</v>
      </c>
      <c r="E51" s="334"/>
      <c r="F51" s="526"/>
      <c r="G51" s="527"/>
      <c r="H51" s="86">
        <v>3</v>
      </c>
      <c r="I51" s="67" t="s">
        <v>42</v>
      </c>
      <c r="J51" s="49"/>
      <c r="K51" s="49"/>
      <c r="L51" s="49"/>
      <c r="M51" s="62"/>
    </row>
    <row r="52" spans="1:13" ht="6.6"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1.1" hidden="1" customHeight="1">
      <c r="A54" s="57"/>
      <c r="B54" s="49"/>
      <c r="C54" s="419"/>
      <c r="D54" s="437"/>
      <c r="E54" s="420"/>
      <c r="F54" s="482" t="s">
        <v>113</v>
      </c>
      <c r="G54" s="484"/>
      <c r="H54" s="485" t="s">
        <v>114</v>
      </c>
      <c r="I54" s="486"/>
      <c r="J54" s="89"/>
      <c r="K54" s="89"/>
      <c r="L54" s="89"/>
      <c r="M54" s="62"/>
    </row>
    <row r="55" spans="1:13" ht="11.1" hidden="1" customHeight="1">
      <c r="A55" s="57"/>
      <c r="B55" s="49"/>
      <c r="C55" s="514" t="s">
        <v>108</v>
      </c>
      <c r="D55" s="515"/>
      <c r="E55" s="516"/>
      <c r="F55" s="79"/>
      <c r="G55" s="78" t="s">
        <v>115</v>
      </c>
      <c r="H55" s="80"/>
      <c r="I55" s="78" t="s">
        <v>42</v>
      </c>
      <c r="J55" s="90"/>
      <c r="K55" s="90"/>
      <c r="L55" s="90"/>
      <c r="M55" s="62"/>
    </row>
    <row r="56" spans="1:13" ht="11.1" hidden="1" customHeight="1">
      <c r="A56" s="57"/>
      <c r="B56" s="49"/>
      <c r="C56" s="514" t="s">
        <v>109</v>
      </c>
      <c r="D56" s="515"/>
      <c r="E56" s="516"/>
      <c r="F56" s="79"/>
      <c r="G56" s="78" t="s">
        <v>115</v>
      </c>
      <c r="H56" s="80">
        <v>3</v>
      </c>
      <c r="I56" s="78" t="s">
        <v>42</v>
      </c>
      <c r="J56" s="90"/>
      <c r="K56" s="90"/>
      <c r="L56" s="90"/>
      <c r="M56" s="62"/>
    </row>
    <row r="57" spans="1:13" ht="11.1" hidden="1" customHeight="1">
      <c r="A57" s="57"/>
      <c r="B57" s="49"/>
      <c r="C57" s="514" t="s">
        <v>110</v>
      </c>
      <c r="D57" s="515"/>
      <c r="E57" s="516"/>
      <c r="F57" s="79"/>
      <c r="G57" s="78" t="s">
        <v>115</v>
      </c>
      <c r="H57" s="80"/>
      <c r="I57" s="78" t="s">
        <v>42</v>
      </c>
      <c r="J57" s="90"/>
      <c r="K57" s="90"/>
      <c r="L57" s="90"/>
      <c r="M57" s="62"/>
    </row>
    <row r="58" spans="1:13" ht="11.1" hidden="1" customHeight="1">
      <c r="A58" s="57"/>
      <c r="B58" s="49"/>
      <c r="C58" s="504" t="s">
        <v>111</v>
      </c>
      <c r="D58" s="515"/>
      <c r="E58" s="516"/>
      <c r="F58" s="79"/>
      <c r="G58" s="78" t="s">
        <v>115</v>
      </c>
      <c r="H58" s="80"/>
      <c r="I58" s="78" t="s">
        <v>42</v>
      </c>
      <c r="J58" s="90"/>
      <c r="K58" s="90"/>
      <c r="L58" s="90"/>
      <c r="M58" s="62"/>
    </row>
    <row r="59" spans="1:13" ht="11.1" hidden="1" customHeight="1">
      <c r="A59" s="57"/>
      <c r="B59" s="49"/>
      <c r="C59" s="81"/>
      <c r="D59" s="332" t="s">
        <v>112</v>
      </c>
      <c r="E59" s="334"/>
      <c r="F59" s="517"/>
      <c r="G59" s="518"/>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1.1" hidden="1" customHeight="1">
      <c r="A62" s="57"/>
      <c r="B62" s="49"/>
      <c r="C62" s="419"/>
      <c r="D62" s="437"/>
      <c r="E62" s="420"/>
      <c r="F62" s="482" t="s">
        <v>113</v>
      </c>
      <c r="G62" s="484"/>
      <c r="H62" s="485" t="s">
        <v>114</v>
      </c>
      <c r="I62" s="486"/>
      <c r="J62" s="89"/>
      <c r="K62" s="89"/>
      <c r="L62" s="89"/>
      <c r="M62" s="62"/>
    </row>
    <row r="63" spans="1:13" ht="11.1" hidden="1" customHeight="1">
      <c r="A63" s="57"/>
      <c r="B63" s="49"/>
      <c r="C63" s="504" t="s">
        <v>111</v>
      </c>
      <c r="D63" s="515"/>
      <c r="E63" s="516"/>
      <c r="F63" s="79"/>
      <c r="G63" s="78" t="s">
        <v>115</v>
      </c>
      <c r="H63" s="80"/>
      <c r="I63" s="78" t="s">
        <v>42</v>
      </c>
      <c r="J63" s="90"/>
      <c r="K63" s="90"/>
      <c r="L63" s="90"/>
      <c r="M63" s="62"/>
    </row>
    <row r="64" spans="1:13" ht="11.1" hidden="1" customHeight="1">
      <c r="A64" s="57"/>
      <c r="B64" s="49"/>
      <c r="C64" s="81"/>
      <c r="D64" s="332" t="s">
        <v>112</v>
      </c>
      <c r="E64" s="334"/>
      <c r="F64" s="517"/>
      <c r="G64" s="518"/>
      <c r="H64" s="80"/>
      <c r="I64" s="78" t="s">
        <v>42</v>
      </c>
      <c r="J64" s="90"/>
      <c r="K64" s="90"/>
      <c r="L64" s="90"/>
      <c r="M64" s="62"/>
    </row>
    <row r="65" spans="1:15" ht="7.35"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522" t="s">
        <v>151</v>
      </c>
      <c r="D67" s="443"/>
      <c r="E67" s="443"/>
      <c r="F67" s="470"/>
      <c r="G67" s="470"/>
      <c r="H67" s="471"/>
      <c r="I67" s="471"/>
      <c r="J67" s="61"/>
      <c r="K67" s="61"/>
      <c r="L67" s="61"/>
      <c r="M67" s="62"/>
    </row>
    <row r="68" spans="1:15" ht="12" customHeight="1">
      <c r="A68" s="57"/>
      <c r="B68" s="49"/>
      <c r="C68" s="520">
        <f>H44+H45+H46+H47+H48+H51</f>
        <v>5</v>
      </c>
      <c r="D68" s="443"/>
      <c r="E68" s="78" t="s">
        <v>42</v>
      </c>
      <c r="F68" s="521"/>
      <c r="G68" s="521"/>
      <c r="H68" s="82"/>
      <c r="I68" s="49"/>
      <c r="J68" s="49"/>
      <c r="K68" s="49"/>
      <c r="L68" s="49"/>
      <c r="M68" s="62"/>
    </row>
    <row r="69" spans="1:15" ht="20.399999999999999" customHeight="1">
      <c r="A69" s="57"/>
      <c r="M69" s="62"/>
    </row>
    <row r="70" spans="1:15" s="129" customFormat="1" ht="18">
      <c r="A70" s="138"/>
      <c r="B70" s="118" t="s">
        <v>122</v>
      </c>
      <c r="M70" s="139"/>
    </row>
    <row r="71" spans="1:15" ht="24" customHeight="1">
      <c r="A71" s="57"/>
      <c r="C71" s="514" t="s">
        <v>47</v>
      </c>
      <c r="D71" s="516"/>
      <c r="E71" s="511"/>
      <c r="F71" s="512"/>
      <c r="G71" s="512"/>
      <c r="H71" s="512"/>
      <c r="I71" s="513"/>
      <c r="J71" s="91"/>
      <c r="K71" s="91"/>
      <c r="L71" s="91"/>
      <c r="M71" s="62"/>
    </row>
    <row r="72" spans="1:15" ht="24" customHeight="1">
      <c r="A72" s="57"/>
      <c r="C72" s="514" t="s">
        <v>48</v>
      </c>
      <c r="D72" s="516"/>
      <c r="E72" s="511"/>
      <c r="F72" s="512"/>
      <c r="G72" s="512"/>
      <c r="H72" s="512"/>
      <c r="I72" s="513"/>
      <c r="J72" s="91"/>
      <c r="K72" s="91"/>
      <c r="L72" s="91"/>
      <c r="M72" s="62"/>
    </row>
    <row r="73" spans="1:15" ht="20.399999999999999" customHeight="1">
      <c r="A73" s="57"/>
      <c r="M73" s="62"/>
    </row>
    <row r="74" spans="1:15" s="129" customFormat="1" ht="18">
      <c r="A74" s="138"/>
      <c r="B74" s="118" t="s">
        <v>149</v>
      </c>
      <c r="M74" s="139"/>
    </row>
    <row r="75" spans="1:15" ht="42.6" customHeight="1">
      <c r="A75" s="57"/>
      <c r="C75" s="511"/>
      <c r="D75" s="512"/>
      <c r="E75" s="512"/>
      <c r="F75" s="512"/>
      <c r="G75" s="512"/>
      <c r="H75" s="512"/>
      <c r="I75" s="513"/>
      <c r="J75" s="91"/>
      <c r="K75" s="91"/>
      <c r="L75" s="91"/>
      <c r="M75" s="62"/>
    </row>
    <row r="76" spans="1:15">
      <c r="A76" s="71"/>
      <c r="B76" s="72"/>
      <c r="C76" s="72"/>
      <c r="D76" s="72"/>
      <c r="E76" s="72"/>
      <c r="F76" s="72"/>
      <c r="G76" s="72"/>
      <c r="H76" s="72"/>
      <c r="I76" s="72"/>
      <c r="J76" s="72"/>
      <c r="K76" s="72"/>
      <c r="L76" s="72"/>
      <c r="M76" s="73"/>
    </row>
    <row r="77" spans="1:15" ht="4.6500000000000004" customHeight="1"/>
    <row r="78" spans="1:15" ht="24.6" customHeight="1">
      <c r="B78" s="446" t="s">
        <v>126</v>
      </c>
      <c r="C78" s="519"/>
      <c r="D78" s="519"/>
      <c r="E78" s="519"/>
      <c r="F78" s="519"/>
      <c r="G78" s="519"/>
      <c r="H78" s="519"/>
      <c r="I78" s="519"/>
      <c r="J78" s="519"/>
      <c r="K78" s="519"/>
      <c r="L78" s="519"/>
      <c r="M78" s="519"/>
      <c r="N78" s="519"/>
      <c r="O78" s="519"/>
    </row>
  </sheetData>
  <mergeCells count="75">
    <mergeCell ref="F22:G22"/>
    <mergeCell ref="C14:E14"/>
    <mergeCell ref="F14:G14"/>
    <mergeCell ref="H14:I14"/>
    <mergeCell ref="C15:E15"/>
    <mergeCell ref="C16:E17"/>
    <mergeCell ref="C18:E19"/>
    <mergeCell ref="C20:E21"/>
    <mergeCell ref="D22:E22"/>
    <mergeCell ref="H33:I33"/>
    <mergeCell ref="C25:E25"/>
    <mergeCell ref="F25:G25"/>
    <mergeCell ref="H25:I25"/>
    <mergeCell ref="C26:E26"/>
    <mergeCell ref="C27:E27"/>
    <mergeCell ref="C28:E28"/>
    <mergeCell ref="C29:E29"/>
    <mergeCell ref="D30:E30"/>
    <mergeCell ref="F30:G30"/>
    <mergeCell ref="C33:E33"/>
    <mergeCell ref="F33:G33"/>
    <mergeCell ref="H43:I43"/>
    <mergeCell ref="C34:E34"/>
    <mergeCell ref="D35:E35"/>
    <mergeCell ref="F35:G35"/>
    <mergeCell ref="C38:E38"/>
    <mergeCell ref="F38:G38"/>
    <mergeCell ref="H38:I38"/>
    <mergeCell ref="F51:G51"/>
    <mergeCell ref="C39:D39"/>
    <mergeCell ref="F39:G39"/>
    <mergeCell ref="C43:E43"/>
    <mergeCell ref="F43:G43"/>
    <mergeCell ref="C57:E57"/>
    <mergeCell ref="C44:E44"/>
    <mergeCell ref="C45:E46"/>
    <mergeCell ref="C47:E48"/>
    <mergeCell ref="C49:E50"/>
    <mergeCell ref="D51:E51"/>
    <mergeCell ref="C54:E54"/>
    <mergeCell ref="C63:E63"/>
    <mergeCell ref="D64:E64"/>
    <mergeCell ref="F64:G64"/>
    <mergeCell ref="C67:E67"/>
    <mergeCell ref="F67:G67"/>
    <mergeCell ref="B78:O78"/>
    <mergeCell ref="C68:D68"/>
    <mergeCell ref="F68:G68"/>
    <mergeCell ref="C71:D71"/>
    <mergeCell ref="E71:I71"/>
    <mergeCell ref="C72:D72"/>
    <mergeCell ref="E72:I72"/>
    <mergeCell ref="B4:I4"/>
    <mergeCell ref="L1:M1"/>
    <mergeCell ref="G3:I3"/>
    <mergeCell ref="B3:F3"/>
    <mergeCell ref="C75:I75"/>
    <mergeCell ref="F54:G54"/>
    <mergeCell ref="H54:I54"/>
    <mergeCell ref="C55:E55"/>
    <mergeCell ref="C56:E56"/>
    <mergeCell ref="H67:I67"/>
    <mergeCell ref="C58:E58"/>
    <mergeCell ref="D59:E59"/>
    <mergeCell ref="F59:G59"/>
    <mergeCell ref="C62:E62"/>
    <mergeCell ref="F62:G62"/>
    <mergeCell ref="H62:I62"/>
    <mergeCell ref="C9:G9"/>
    <mergeCell ref="B10:G10"/>
    <mergeCell ref="B11:I11"/>
    <mergeCell ref="B7:I7"/>
    <mergeCell ref="C5:G5"/>
    <mergeCell ref="C6:G6"/>
    <mergeCell ref="C8:G8"/>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48">
              <controlPr defaultSize="0" print="0" autoFill="0" autoPict="0">
                <anchor moveWithCells="1">
                  <from>
                    <xdr:col>1</xdr:col>
                    <xdr:colOff>144780</xdr:colOff>
                    <xdr:row>40</xdr:row>
                    <xdr:rowOff>0</xdr:rowOff>
                  </from>
                  <to>
                    <xdr:col>2</xdr:col>
                    <xdr:colOff>114300</xdr:colOff>
                    <xdr:row>42</xdr:row>
                    <xdr:rowOff>144780</xdr:rowOff>
                  </to>
                </anchor>
              </controlPr>
            </control>
          </mc:Choice>
        </mc:AlternateContent>
        <mc:AlternateContent xmlns:mc="http://schemas.openxmlformats.org/markup-compatibility/2006">
          <mc:Choice Requires="x14">
            <control shapeId="33794" r:id="rId5" name="Group Box 50">
              <controlPr defaultSize="0" autoFill="0" autoPict="0">
                <anchor moveWithCells="1">
                  <from>
                    <xdr:col>1</xdr:col>
                    <xdr:colOff>144780</xdr:colOff>
                    <xdr:row>40</xdr:row>
                    <xdr:rowOff>0</xdr:rowOff>
                  </from>
                  <to>
                    <xdr:col>2</xdr:col>
                    <xdr:colOff>45720</xdr:colOff>
                    <xdr:row>47</xdr:row>
                    <xdr:rowOff>30480</xdr:rowOff>
                  </to>
                </anchor>
              </controlPr>
            </control>
          </mc:Choice>
        </mc:AlternateContent>
        <mc:AlternateContent xmlns:mc="http://schemas.openxmlformats.org/markup-compatibility/2006">
          <mc:Choice Requires="x14">
            <control shapeId="33795" r:id="rId6" name="Group Box 51">
              <controlPr defaultSize="0" autoFill="0" autoPict="0">
                <anchor moveWithCells="1">
                  <from>
                    <xdr:col>1</xdr:col>
                    <xdr:colOff>144780</xdr:colOff>
                    <xdr:row>40</xdr:row>
                    <xdr:rowOff>0</xdr:rowOff>
                  </from>
                  <to>
                    <xdr:col>2</xdr:col>
                    <xdr:colOff>45720</xdr:colOff>
                    <xdr:row>44</xdr:row>
                    <xdr:rowOff>121920</xdr:rowOff>
                  </to>
                </anchor>
              </controlPr>
            </control>
          </mc:Choice>
        </mc:AlternateContent>
        <mc:AlternateContent xmlns:mc="http://schemas.openxmlformats.org/markup-compatibility/2006">
          <mc:Choice Requires="x14">
            <control shapeId="33796" r:id="rId7" name="Group Box 4">
              <controlPr defaultSize="0" print="0" autoFill="0" autoPict="0">
                <anchor moveWithCells="1">
                  <from>
                    <xdr:col>1</xdr:col>
                    <xdr:colOff>144780</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33797" r:id="rId8" name="Group Box 5">
              <controlPr defaultSize="0" print="0" autoFill="0" autoPict="0">
                <anchor moveWithCells="1">
                  <from>
                    <xdr:col>1</xdr:col>
                    <xdr:colOff>144780</xdr:colOff>
                    <xdr:row>35</xdr:row>
                    <xdr:rowOff>0</xdr:rowOff>
                  </from>
                  <to>
                    <xdr:col>2</xdr:col>
                    <xdr:colOff>114300</xdr:colOff>
                    <xdr:row>38</xdr:row>
                    <xdr:rowOff>144780</xdr:rowOff>
                  </to>
                </anchor>
              </controlPr>
            </control>
          </mc:Choice>
        </mc:AlternateContent>
        <mc:AlternateContent xmlns:mc="http://schemas.openxmlformats.org/markup-compatibility/2006">
          <mc:Choice Requires="x14">
            <control shapeId="33798" r:id="rId9" name="Group Box 6">
              <controlPr defaultSize="0" print="0" autoFill="0" autoPict="0">
                <anchor moveWithCells="1">
                  <from>
                    <xdr:col>1</xdr:col>
                    <xdr:colOff>144780</xdr:colOff>
                    <xdr:row>35</xdr:row>
                    <xdr:rowOff>0</xdr:rowOff>
                  </from>
                  <to>
                    <xdr:col>2</xdr:col>
                    <xdr:colOff>114300</xdr:colOff>
                    <xdr:row>39</xdr:row>
                    <xdr:rowOff>30480</xdr:rowOff>
                  </to>
                </anchor>
              </controlPr>
            </control>
          </mc:Choice>
        </mc:AlternateContent>
        <mc:AlternateContent xmlns:mc="http://schemas.openxmlformats.org/markup-compatibility/2006">
          <mc:Choice Requires="x14">
            <control shapeId="33799" r:id="rId10" name="Group Box 7">
              <controlPr defaultSize="0" print="0" autoFill="0" autoPict="0">
                <anchor moveWithCells="1">
                  <from>
                    <xdr:col>1</xdr:col>
                    <xdr:colOff>144780</xdr:colOff>
                    <xdr:row>64</xdr:row>
                    <xdr:rowOff>0</xdr:rowOff>
                  </from>
                  <to>
                    <xdr:col>2</xdr:col>
                    <xdr:colOff>114300</xdr:colOff>
                    <xdr:row>67</xdr:row>
                    <xdr:rowOff>121920</xdr:rowOff>
                  </to>
                </anchor>
              </controlPr>
            </control>
          </mc:Choice>
        </mc:AlternateContent>
        <mc:AlternateContent xmlns:mc="http://schemas.openxmlformats.org/markup-compatibility/2006">
          <mc:Choice Requires="x14">
            <control shapeId="33800" r:id="rId11" name="Group Box 8">
              <controlPr defaultSize="0" print="0" autoFill="0" autoPict="0">
                <anchor moveWithCells="1">
                  <from>
                    <xdr:col>1</xdr:col>
                    <xdr:colOff>144780</xdr:colOff>
                    <xdr:row>64</xdr:row>
                    <xdr:rowOff>0</xdr:rowOff>
                  </from>
                  <to>
                    <xdr:col>2</xdr:col>
                    <xdr:colOff>114300</xdr:colOff>
                    <xdr:row>68</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78"/>
  <sheetViews>
    <sheetView view="pageBreakPreview" zoomScale="115" zoomScaleNormal="145" zoomScaleSheetLayoutView="115" workbookViewId="0">
      <selection activeCell="S87" sqref="S87"/>
    </sheetView>
  </sheetViews>
  <sheetFormatPr defaultColWidth="8.88671875" defaultRowHeight="15"/>
  <cols>
    <col min="1" max="1" width="1.33203125" style="52" customWidth="1"/>
    <col min="2" max="2" width="4.109375" style="52" customWidth="1"/>
    <col min="3" max="3" width="5.88671875" style="52" customWidth="1"/>
    <col min="4" max="4" width="21.6640625" style="52" customWidth="1"/>
    <col min="5" max="5" width="6.44140625" style="52" customWidth="1"/>
    <col min="6" max="6" width="14.88671875" style="52" customWidth="1"/>
    <col min="7" max="7" width="4" style="52" customWidth="1"/>
    <col min="8" max="8" width="7.88671875" style="52" customWidth="1"/>
    <col min="9" max="9" width="5.44140625" style="52" customWidth="1"/>
    <col min="10" max="10" width="1.6640625" style="52" customWidth="1"/>
    <col min="11" max="11" width="5.44140625" style="52" customWidth="1"/>
    <col min="12" max="12" width="4.6640625" style="52" bestFit="1" customWidth="1"/>
    <col min="13" max="14" width="3.109375" style="52" customWidth="1"/>
    <col min="15" max="15" width="1.6640625" style="52" customWidth="1"/>
    <col min="16" max="16" width="5.88671875" style="52" customWidth="1"/>
    <col min="17" max="16384" width="8.88671875" style="52"/>
  </cols>
  <sheetData>
    <row r="1" spans="1:14" ht="13.35" customHeight="1">
      <c r="A1" s="51" t="s">
        <v>150</v>
      </c>
      <c r="L1" s="507" t="s">
        <v>121</v>
      </c>
      <c r="M1" s="507"/>
    </row>
    <row r="2" spans="1:14" ht="7.65" customHeight="1">
      <c r="A2" s="54"/>
      <c r="B2" s="74"/>
      <c r="C2" s="75"/>
      <c r="D2" s="75"/>
      <c r="E2" s="75"/>
      <c r="F2" s="75"/>
      <c r="G2" s="75"/>
      <c r="H2" s="75"/>
      <c r="I2" s="75"/>
      <c r="J2" s="75"/>
      <c r="K2" s="75"/>
      <c r="L2" s="75"/>
      <c r="M2" s="56"/>
    </row>
    <row r="3" spans="1:14" ht="18">
      <c r="A3" s="57"/>
      <c r="B3" s="510" t="s">
        <v>169</v>
      </c>
      <c r="C3" s="510"/>
      <c r="D3" s="510"/>
      <c r="E3" s="510"/>
      <c r="F3" s="510"/>
      <c r="G3" s="508" t="s">
        <v>220</v>
      </c>
      <c r="H3" s="509"/>
      <c r="I3" s="509"/>
      <c r="M3" s="62"/>
    </row>
    <row r="4" spans="1:14" ht="15" customHeight="1">
      <c r="A4" s="57"/>
      <c r="B4" s="504" t="s">
        <v>60</v>
      </c>
      <c r="C4" s="505"/>
      <c r="D4" s="505"/>
      <c r="E4" s="505"/>
      <c r="F4" s="505"/>
      <c r="G4" s="505"/>
      <c r="H4" s="505"/>
      <c r="I4" s="506"/>
      <c r="J4" s="50"/>
      <c r="K4" s="50"/>
      <c r="L4" s="50"/>
      <c r="M4" s="62"/>
    </row>
    <row r="5" spans="1:14" ht="15" customHeight="1">
      <c r="A5" s="57"/>
      <c r="B5" s="124"/>
      <c r="C5" s="501" t="s">
        <v>146</v>
      </c>
      <c r="D5" s="502"/>
      <c r="E5" s="502"/>
      <c r="F5" s="502"/>
      <c r="G5" s="503"/>
      <c r="H5" s="58">
        <f>その2住宅以外!J6</f>
        <v>0</v>
      </c>
      <c r="I5" s="59" t="s">
        <v>42</v>
      </c>
      <c r="J5" s="50"/>
      <c r="K5" s="83"/>
      <c r="L5" s="84"/>
      <c r="M5" s="62"/>
    </row>
    <row r="6" spans="1:14" ht="17.399999999999999" customHeight="1">
      <c r="A6" s="57"/>
      <c r="B6" s="123"/>
      <c r="C6" s="335" t="s">
        <v>186</v>
      </c>
      <c r="D6" s="336"/>
      <c r="E6" s="336"/>
      <c r="F6" s="336"/>
      <c r="G6" s="337"/>
      <c r="H6" s="58">
        <f>その2住宅以外!J11</f>
        <v>0</v>
      </c>
      <c r="I6" s="59" t="s">
        <v>42</v>
      </c>
      <c r="J6" s="50"/>
      <c r="K6" s="76"/>
      <c r="L6" s="84"/>
      <c r="M6" s="62"/>
    </row>
    <row r="7" spans="1:14" ht="15" customHeight="1">
      <c r="A7" s="57"/>
      <c r="B7" s="498" t="s">
        <v>61</v>
      </c>
      <c r="C7" s="499"/>
      <c r="D7" s="499"/>
      <c r="E7" s="499"/>
      <c r="F7" s="499"/>
      <c r="G7" s="499"/>
      <c r="H7" s="499"/>
      <c r="I7" s="500"/>
      <c r="J7" s="50"/>
      <c r="K7" s="125"/>
      <c r="L7" s="50"/>
      <c r="M7" s="62"/>
    </row>
    <row r="8" spans="1:14" ht="15" customHeight="1">
      <c r="A8" s="57"/>
      <c r="B8" s="124"/>
      <c r="C8" s="501" t="s">
        <v>146</v>
      </c>
      <c r="D8" s="502"/>
      <c r="E8" s="502"/>
      <c r="F8" s="502"/>
      <c r="G8" s="503"/>
      <c r="H8" s="58">
        <f>その2住宅以外!J14</f>
        <v>13</v>
      </c>
      <c r="I8" s="59" t="s">
        <v>42</v>
      </c>
      <c r="J8" s="50"/>
      <c r="K8" s="50"/>
      <c r="L8" s="50"/>
      <c r="M8" s="62"/>
    </row>
    <row r="9" spans="1:14" ht="15" customHeight="1">
      <c r="A9" s="57"/>
      <c r="B9" s="123"/>
      <c r="C9" s="335" t="s">
        <v>226</v>
      </c>
      <c r="D9" s="336"/>
      <c r="E9" s="336"/>
      <c r="F9" s="336"/>
      <c r="G9" s="337"/>
      <c r="H9" s="58">
        <f>その2住宅以外!J19</f>
        <v>0</v>
      </c>
      <c r="I9" s="59" t="s">
        <v>42</v>
      </c>
      <c r="J9" s="50"/>
      <c r="K9" s="50"/>
      <c r="L9" s="50"/>
      <c r="M9" s="62"/>
    </row>
    <row r="10" spans="1:14" ht="15" customHeight="1">
      <c r="A10" s="57"/>
      <c r="B10" s="332" t="s">
        <v>194</v>
      </c>
      <c r="C10" s="333"/>
      <c r="D10" s="333"/>
      <c r="E10" s="333"/>
      <c r="F10" s="333"/>
      <c r="G10" s="334"/>
      <c r="H10" s="58">
        <f>H5+H6+H8+H9</f>
        <v>13</v>
      </c>
      <c r="I10" s="59" t="s">
        <v>42</v>
      </c>
      <c r="J10" s="50"/>
      <c r="K10" s="50"/>
      <c r="L10" s="50"/>
      <c r="M10" s="62"/>
    </row>
    <row r="11" spans="1:14" ht="21" customHeight="1">
      <c r="A11" s="57"/>
      <c r="B11" s="465"/>
      <c r="C11" s="465"/>
      <c r="D11" s="465"/>
      <c r="E11" s="465"/>
      <c r="F11" s="465"/>
      <c r="G11" s="465"/>
      <c r="H11" s="465"/>
      <c r="I11" s="465"/>
      <c r="J11" s="76"/>
      <c r="K11" s="76"/>
      <c r="L11" s="76"/>
      <c r="M11" s="62"/>
    </row>
    <row r="12" spans="1:14" s="129" customFormat="1" ht="18">
      <c r="A12" s="138"/>
      <c r="B12" s="118" t="s">
        <v>118</v>
      </c>
      <c r="C12" s="119"/>
      <c r="D12" s="119"/>
      <c r="E12" s="119"/>
      <c r="F12" s="119"/>
      <c r="G12" s="119"/>
      <c r="H12" s="119"/>
      <c r="I12" s="119"/>
      <c r="J12" s="119"/>
      <c r="K12" s="119"/>
      <c r="L12" s="119"/>
      <c r="M12" s="139"/>
    </row>
    <row r="13" spans="1:14" ht="12" customHeight="1">
      <c r="A13" s="57"/>
      <c r="B13" s="50" t="s">
        <v>147</v>
      </c>
      <c r="C13" s="48"/>
      <c r="D13" s="50"/>
      <c r="E13" s="50"/>
      <c r="F13" s="50"/>
      <c r="G13" s="50"/>
      <c r="H13" s="64"/>
      <c r="I13" s="50"/>
      <c r="J13" s="50"/>
      <c r="K13" s="50"/>
      <c r="L13" s="50"/>
      <c r="M13" s="77"/>
    </row>
    <row r="14" spans="1:14" ht="12" customHeight="1">
      <c r="A14" s="57"/>
      <c r="B14" s="50"/>
      <c r="C14" s="419"/>
      <c r="D14" s="437"/>
      <c r="E14" s="420"/>
      <c r="F14" s="482" t="s">
        <v>113</v>
      </c>
      <c r="G14" s="484"/>
      <c r="H14" s="485" t="s">
        <v>225</v>
      </c>
      <c r="I14" s="486"/>
      <c r="J14" s="61"/>
      <c r="K14" s="61"/>
      <c r="L14" s="61"/>
      <c r="M14" s="77"/>
    </row>
    <row r="15" spans="1:14" ht="12" customHeight="1">
      <c r="A15" s="57"/>
      <c r="B15" s="50"/>
      <c r="C15" s="514" t="s">
        <v>108</v>
      </c>
      <c r="D15" s="515"/>
      <c r="E15" s="516"/>
      <c r="F15" s="85"/>
      <c r="G15" s="67" t="s">
        <v>115</v>
      </c>
      <c r="H15" s="86">
        <v>2</v>
      </c>
      <c r="I15" s="67" t="s">
        <v>42</v>
      </c>
      <c r="J15" s="49"/>
      <c r="K15" s="49"/>
      <c r="L15" s="49"/>
      <c r="M15" s="77"/>
    </row>
    <row r="16" spans="1:14" ht="12" customHeight="1">
      <c r="A16" s="57"/>
      <c r="B16" s="50"/>
      <c r="C16" s="504" t="s">
        <v>109</v>
      </c>
      <c r="D16" s="505"/>
      <c r="E16" s="506"/>
      <c r="F16" s="85"/>
      <c r="G16" s="67" t="s">
        <v>115</v>
      </c>
      <c r="H16" s="86"/>
      <c r="I16" s="67" t="s">
        <v>42</v>
      </c>
      <c r="J16" s="49"/>
      <c r="K16" s="49"/>
      <c r="L16" s="49"/>
      <c r="M16" s="77"/>
    </row>
    <row r="17" spans="1:13" ht="12" customHeight="1">
      <c r="A17" s="57"/>
      <c r="B17" s="50"/>
      <c r="C17" s="523"/>
      <c r="D17" s="524"/>
      <c r="E17" s="525"/>
      <c r="F17" s="85"/>
      <c r="G17" s="67" t="s">
        <v>115</v>
      </c>
      <c r="H17" s="86"/>
      <c r="I17" s="67" t="s">
        <v>42</v>
      </c>
      <c r="J17" s="87"/>
      <c r="K17" s="87"/>
      <c r="L17" s="87"/>
      <c r="M17" s="77"/>
    </row>
    <row r="18" spans="1:13" ht="12" customHeight="1">
      <c r="A18" s="57"/>
      <c r="B18" s="49"/>
      <c r="C18" s="504" t="s">
        <v>110</v>
      </c>
      <c r="D18" s="505"/>
      <c r="E18" s="506"/>
      <c r="F18" s="85"/>
      <c r="G18" s="67" t="s">
        <v>115</v>
      </c>
      <c r="H18" s="86"/>
      <c r="I18" s="67" t="s">
        <v>42</v>
      </c>
      <c r="J18" s="49"/>
      <c r="K18" s="49"/>
      <c r="L18" s="49"/>
      <c r="M18" s="77"/>
    </row>
    <row r="19" spans="1:13" ht="12" customHeight="1">
      <c r="A19" s="57"/>
      <c r="B19" s="49"/>
      <c r="C19" s="523"/>
      <c r="D19" s="524"/>
      <c r="E19" s="525"/>
      <c r="F19" s="85"/>
      <c r="G19" s="67" t="s">
        <v>115</v>
      </c>
      <c r="H19" s="86"/>
      <c r="I19" s="67" t="s">
        <v>42</v>
      </c>
      <c r="J19" s="87"/>
      <c r="K19" s="87"/>
      <c r="L19" s="87"/>
      <c r="M19" s="77"/>
    </row>
    <row r="20" spans="1:13" ht="12" customHeight="1">
      <c r="A20" s="57"/>
      <c r="B20" s="49"/>
      <c r="C20" s="504" t="s">
        <v>111</v>
      </c>
      <c r="D20" s="505"/>
      <c r="E20" s="506"/>
      <c r="F20" s="85"/>
      <c r="G20" s="67" t="s">
        <v>115</v>
      </c>
      <c r="H20" s="86">
        <v>1</v>
      </c>
      <c r="I20" s="67" t="s">
        <v>42</v>
      </c>
      <c r="J20" s="49"/>
      <c r="K20" s="49"/>
      <c r="L20" s="49"/>
      <c r="M20" s="77"/>
    </row>
    <row r="21" spans="1:13" ht="12" customHeight="1">
      <c r="A21" s="57"/>
      <c r="B21" s="49"/>
      <c r="C21" s="498"/>
      <c r="D21" s="499"/>
      <c r="E21" s="500"/>
      <c r="F21" s="88"/>
      <c r="G21" s="67" t="s">
        <v>115</v>
      </c>
      <c r="H21" s="86"/>
      <c r="I21" s="67" t="s">
        <v>42</v>
      </c>
      <c r="J21" s="87"/>
      <c r="K21" s="87"/>
      <c r="L21" s="87"/>
      <c r="M21" s="77"/>
    </row>
    <row r="22" spans="1:13" ht="12" customHeight="1">
      <c r="A22" s="57"/>
      <c r="B22" s="49"/>
      <c r="C22" s="81"/>
      <c r="D22" s="332" t="s">
        <v>112</v>
      </c>
      <c r="E22" s="334"/>
      <c r="F22" s="526"/>
      <c r="G22" s="527"/>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1.1" hidden="1" customHeight="1">
      <c r="A25" s="57"/>
      <c r="B25" s="49"/>
      <c r="C25" s="419"/>
      <c r="D25" s="437"/>
      <c r="E25" s="420"/>
      <c r="F25" s="482" t="s">
        <v>113</v>
      </c>
      <c r="G25" s="484"/>
      <c r="H25" s="485" t="s">
        <v>114</v>
      </c>
      <c r="I25" s="486"/>
      <c r="J25" s="89"/>
      <c r="K25" s="89"/>
      <c r="L25" s="89"/>
      <c r="M25" s="77"/>
    </row>
    <row r="26" spans="1:13" ht="11.1" hidden="1" customHeight="1">
      <c r="A26" s="57"/>
      <c r="B26" s="49"/>
      <c r="C26" s="514" t="s">
        <v>108</v>
      </c>
      <c r="D26" s="515"/>
      <c r="E26" s="516"/>
      <c r="F26" s="79"/>
      <c r="G26" s="78" t="s">
        <v>115</v>
      </c>
      <c r="H26" s="80"/>
      <c r="I26" s="78" t="s">
        <v>42</v>
      </c>
      <c r="J26" s="90"/>
      <c r="K26" s="90"/>
      <c r="L26" s="90"/>
      <c r="M26" s="77"/>
    </row>
    <row r="27" spans="1:13" ht="11.1" hidden="1" customHeight="1">
      <c r="A27" s="57"/>
      <c r="B27" s="49"/>
      <c r="C27" s="514" t="s">
        <v>109</v>
      </c>
      <c r="D27" s="515"/>
      <c r="E27" s="516"/>
      <c r="F27" s="79"/>
      <c r="G27" s="78" t="s">
        <v>115</v>
      </c>
      <c r="H27" s="80">
        <v>2</v>
      </c>
      <c r="I27" s="78" t="s">
        <v>42</v>
      </c>
      <c r="J27" s="90"/>
      <c r="K27" s="90"/>
      <c r="L27" s="90"/>
      <c r="M27" s="77"/>
    </row>
    <row r="28" spans="1:13" ht="11.1" hidden="1" customHeight="1">
      <c r="A28" s="57"/>
      <c r="B28" s="49"/>
      <c r="C28" s="514" t="s">
        <v>110</v>
      </c>
      <c r="D28" s="515"/>
      <c r="E28" s="516"/>
      <c r="F28" s="79"/>
      <c r="G28" s="78" t="s">
        <v>115</v>
      </c>
      <c r="H28" s="80"/>
      <c r="I28" s="78" t="s">
        <v>42</v>
      </c>
      <c r="J28" s="90"/>
      <c r="K28" s="90"/>
      <c r="L28" s="90"/>
      <c r="M28" s="77"/>
    </row>
    <row r="29" spans="1:13" ht="11.1" hidden="1" customHeight="1">
      <c r="A29" s="57"/>
      <c r="B29" s="49"/>
      <c r="C29" s="504" t="s">
        <v>111</v>
      </c>
      <c r="D29" s="515"/>
      <c r="E29" s="516"/>
      <c r="F29" s="79"/>
      <c r="G29" s="78" t="s">
        <v>115</v>
      </c>
      <c r="H29" s="80"/>
      <c r="I29" s="78" t="s">
        <v>42</v>
      </c>
      <c r="J29" s="90"/>
      <c r="K29" s="90"/>
      <c r="L29" s="90"/>
      <c r="M29" s="77"/>
    </row>
    <row r="30" spans="1:13" ht="11.1" hidden="1" customHeight="1">
      <c r="A30" s="57"/>
      <c r="B30" s="49"/>
      <c r="C30" s="81"/>
      <c r="D30" s="332" t="s">
        <v>112</v>
      </c>
      <c r="E30" s="334"/>
      <c r="F30" s="517"/>
      <c r="G30" s="518"/>
      <c r="H30" s="80">
        <v>2</v>
      </c>
      <c r="I30" s="78" t="s">
        <v>42</v>
      </c>
      <c r="J30" s="90"/>
      <c r="K30" s="90"/>
      <c r="L30" s="90"/>
      <c r="M30" s="77"/>
    </row>
    <row r="31" spans="1:13" ht="4.6500000000000004"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1.1" hidden="1" customHeight="1">
      <c r="A33" s="57"/>
      <c r="B33" s="49"/>
      <c r="C33" s="419"/>
      <c r="D33" s="437"/>
      <c r="E33" s="420"/>
      <c r="F33" s="482" t="s">
        <v>113</v>
      </c>
      <c r="G33" s="484"/>
      <c r="H33" s="485" t="s">
        <v>114</v>
      </c>
      <c r="I33" s="486"/>
      <c r="J33" s="89"/>
      <c r="K33" s="89"/>
      <c r="L33" s="89"/>
      <c r="M33" s="77"/>
    </row>
    <row r="34" spans="1:13" ht="11.1" hidden="1" customHeight="1">
      <c r="A34" s="57"/>
      <c r="B34" s="49"/>
      <c r="C34" s="504" t="s">
        <v>111</v>
      </c>
      <c r="D34" s="515"/>
      <c r="E34" s="516"/>
      <c r="F34" s="79"/>
      <c r="G34" s="78" t="s">
        <v>115</v>
      </c>
      <c r="H34" s="80"/>
      <c r="I34" s="78" t="s">
        <v>42</v>
      </c>
      <c r="J34" s="90"/>
      <c r="K34" s="90"/>
      <c r="L34" s="90"/>
      <c r="M34" s="77"/>
    </row>
    <row r="35" spans="1:13" ht="11.1" hidden="1" customHeight="1">
      <c r="A35" s="57"/>
      <c r="B35" s="49"/>
      <c r="C35" s="81"/>
      <c r="D35" s="332" t="s">
        <v>112</v>
      </c>
      <c r="E35" s="334"/>
      <c r="F35" s="517"/>
      <c r="G35" s="518"/>
      <c r="H35" s="80"/>
      <c r="I35" s="78" t="s">
        <v>42</v>
      </c>
      <c r="J35" s="90"/>
      <c r="K35" s="90"/>
      <c r="L35" s="90"/>
      <c r="M35" s="77"/>
    </row>
    <row r="36" spans="1:13" ht="6.6"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522" t="s">
        <v>151</v>
      </c>
      <c r="D38" s="443"/>
      <c r="E38" s="443"/>
      <c r="F38" s="470"/>
      <c r="G38" s="470"/>
      <c r="H38" s="471"/>
      <c r="I38" s="471"/>
      <c r="J38" s="61"/>
      <c r="K38" s="61"/>
      <c r="L38" s="61"/>
      <c r="M38" s="77"/>
    </row>
    <row r="39" spans="1:13" ht="12" customHeight="1">
      <c r="A39" s="57"/>
      <c r="B39" s="49"/>
      <c r="C39" s="520">
        <f>H15+H16+H17+H18+H19+H22</f>
        <v>5</v>
      </c>
      <c r="D39" s="443"/>
      <c r="E39" s="78" t="s">
        <v>42</v>
      </c>
      <c r="F39" s="521"/>
      <c r="G39" s="521"/>
      <c r="H39" s="82"/>
      <c r="I39" s="49"/>
      <c r="J39" s="49"/>
      <c r="K39" s="49"/>
      <c r="L39" s="49"/>
      <c r="M39" s="77"/>
    </row>
    <row r="40" spans="1:13" ht="18" customHeight="1">
      <c r="A40" s="57"/>
      <c r="B40" s="49"/>
      <c r="C40" s="48"/>
      <c r="D40" s="49"/>
      <c r="E40" s="49"/>
      <c r="F40" s="49"/>
      <c r="G40" s="49"/>
      <c r="H40" s="64"/>
      <c r="I40" s="50"/>
      <c r="J40" s="50"/>
      <c r="K40" s="50"/>
      <c r="L40" s="50"/>
      <c r="M40" s="77"/>
    </row>
    <row r="41" spans="1:13" s="129" customFormat="1" ht="18">
      <c r="A41" s="138"/>
      <c r="B41" s="118" t="s">
        <v>120</v>
      </c>
      <c r="C41" s="119"/>
      <c r="D41" s="119"/>
      <c r="E41" s="119"/>
      <c r="F41" s="119"/>
      <c r="G41" s="119"/>
      <c r="H41" s="119"/>
      <c r="I41" s="119"/>
      <c r="J41" s="119"/>
      <c r="K41" s="119"/>
      <c r="L41" s="119"/>
      <c r="M41" s="139"/>
    </row>
    <row r="42" spans="1:13" ht="12" customHeight="1">
      <c r="A42" s="57"/>
      <c r="B42" s="50" t="s">
        <v>147</v>
      </c>
      <c r="C42" s="48"/>
      <c r="D42" s="50"/>
      <c r="E42" s="50"/>
      <c r="F42" s="50"/>
      <c r="G42" s="50"/>
      <c r="H42" s="64"/>
      <c r="I42" s="50"/>
      <c r="J42" s="50"/>
      <c r="K42" s="50"/>
      <c r="L42" s="50"/>
      <c r="M42" s="62"/>
    </row>
    <row r="43" spans="1:13" ht="12" customHeight="1">
      <c r="A43" s="57"/>
      <c r="B43" s="50"/>
      <c r="C43" s="419"/>
      <c r="D43" s="437"/>
      <c r="E43" s="420"/>
      <c r="F43" s="482" t="s">
        <v>113</v>
      </c>
      <c r="G43" s="484"/>
      <c r="H43" s="485" t="s">
        <v>221</v>
      </c>
      <c r="I43" s="486"/>
      <c r="J43" s="61"/>
      <c r="K43" s="61"/>
      <c r="L43" s="61"/>
      <c r="M43" s="62"/>
    </row>
    <row r="44" spans="1:13" ht="12" customHeight="1">
      <c r="A44" s="57"/>
      <c r="B44" s="50"/>
      <c r="C44" s="514" t="s">
        <v>108</v>
      </c>
      <c r="D44" s="515"/>
      <c r="E44" s="516"/>
      <c r="F44" s="85"/>
      <c r="G44" s="67" t="s">
        <v>115</v>
      </c>
      <c r="H44" s="86">
        <v>2</v>
      </c>
      <c r="I44" s="67" t="s">
        <v>42</v>
      </c>
      <c r="J44" s="49"/>
      <c r="K44" s="49"/>
      <c r="L44" s="49"/>
      <c r="M44" s="62"/>
    </row>
    <row r="45" spans="1:13" ht="12" customHeight="1">
      <c r="A45" s="57"/>
      <c r="B45" s="50"/>
      <c r="C45" s="504" t="s">
        <v>109</v>
      </c>
      <c r="D45" s="505"/>
      <c r="E45" s="506"/>
      <c r="F45" s="85"/>
      <c r="G45" s="67" t="s">
        <v>115</v>
      </c>
      <c r="H45" s="86"/>
      <c r="I45" s="67" t="s">
        <v>42</v>
      </c>
      <c r="J45" s="49"/>
      <c r="K45" s="49"/>
      <c r="L45" s="49"/>
      <c r="M45" s="62"/>
    </row>
    <row r="46" spans="1:13" ht="12" customHeight="1">
      <c r="A46" s="57"/>
      <c r="B46" s="50"/>
      <c r="C46" s="523"/>
      <c r="D46" s="524"/>
      <c r="E46" s="525"/>
      <c r="F46" s="85"/>
      <c r="G46" s="67" t="s">
        <v>115</v>
      </c>
      <c r="H46" s="86"/>
      <c r="I46" s="67" t="s">
        <v>42</v>
      </c>
      <c r="J46" s="87"/>
      <c r="K46" s="87"/>
      <c r="L46" s="87"/>
      <c r="M46" s="62"/>
    </row>
    <row r="47" spans="1:13" ht="12" customHeight="1">
      <c r="A47" s="57"/>
      <c r="B47" s="49"/>
      <c r="C47" s="504" t="s">
        <v>110</v>
      </c>
      <c r="D47" s="505"/>
      <c r="E47" s="506"/>
      <c r="F47" s="85"/>
      <c r="G47" s="67" t="s">
        <v>115</v>
      </c>
      <c r="H47" s="86"/>
      <c r="I47" s="67" t="s">
        <v>42</v>
      </c>
      <c r="J47" s="49"/>
      <c r="K47" s="49"/>
      <c r="L47" s="49"/>
      <c r="M47" s="62"/>
    </row>
    <row r="48" spans="1:13" ht="12" customHeight="1">
      <c r="A48" s="57"/>
      <c r="B48" s="49"/>
      <c r="C48" s="523"/>
      <c r="D48" s="524"/>
      <c r="E48" s="525"/>
      <c r="F48" s="85"/>
      <c r="G48" s="67" t="s">
        <v>115</v>
      </c>
      <c r="H48" s="86"/>
      <c r="I48" s="67" t="s">
        <v>42</v>
      </c>
      <c r="J48" s="87"/>
      <c r="K48" s="87"/>
      <c r="L48" s="87"/>
      <c r="M48" s="62"/>
    </row>
    <row r="49" spans="1:13" ht="12" customHeight="1">
      <c r="A49" s="57"/>
      <c r="B49" s="49"/>
      <c r="C49" s="504" t="s">
        <v>111</v>
      </c>
      <c r="D49" s="505"/>
      <c r="E49" s="506"/>
      <c r="F49" s="85"/>
      <c r="G49" s="67" t="s">
        <v>115</v>
      </c>
      <c r="H49" s="86">
        <v>1</v>
      </c>
      <c r="I49" s="67" t="s">
        <v>42</v>
      </c>
      <c r="J49" s="49"/>
      <c r="K49" s="49"/>
      <c r="L49" s="49"/>
      <c r="M49" s="62"/>
    </row>
    <row r="50" spans="1:13" ht="12" customHeight="1">
      <c r="A50" s="57"/>
      <c r="B50" s="49"/>
      <c r="C50" s="498"/>
      <c r="D50" s="499"/>
      <c r="E50" s="500"/>
      <c r="F50" s="88"/>
      <c r="G50" s="67" t="s">
        <v>115</v>
      </c>
      <c r="H50" s="86"/>
      <c r="I50" s="67" t="s">
        <v>42</v>
      </c>
      <c r="J50" s="87"/>
      <c r="K50" s="87"/>
      <c r="L50" s="87"/>
      <c r="M50" s="62"/>
    </row>
    <row r="51" spans="1:13" ht="12" customHeight="1">
      <c r="A51" s="57"/>
      <c r="B51" s="49"/>
      <c r="C51" s="81"/>
      <c r="D51" s="332" t="s">
        <v>112</v>
      </c>
      <c r="E51" s="334"/>
      <c r="F51" s="526"/>
      <c r="G51" s="527"/>
      <c r="H51" s="86">
        <v>3</v>
      </c>
      <c r="I51" s="67" t="s">
        <v>42</v>
      </c>
      <c r="J51" s="49"/>
      <c r="K51" s="49"/>
      <c r="L51" s="49"/>
      <c r="M51" s="62"/>
    </row>
    <row r="52" spans="1:13" ht="6.6"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1.1" hidden="1" customHeight="1">
      <c r="A54" s="57"/>
      <c r="B54" s="49"/>
      <c r="C54" s="419"/>
      <c r="D54" s="437"/>
      <c r="E54" s="420"/>
      <c r="F54" s="482" t="s">
        <v>113</v>
      </c>
      <c r="G54" s="484"/>
      <c r="H54" s="485" t="s">
        <v>114</v>
      </c>
      <c r="I54" s="486"/>
      <c r="J54" s="89"/>
      <c r="K54" s="89"/>
      <c r="L54" s="89"/>
      <c r="M54" s="62"/>
    </row>
    <row r="55" spans="1:13" ht="11.1" hidden="1" customHeight="1">
      <c r="A55" s="57"/>
      <c r="B55" s="49"/>
      <c r="C55" s="514" t="s">
        <v>108</v>
      </c>
      <c r="D55" s="515"/>
      <c r="E55" s="516"/>
      <c r="F55" s="79"/>
      <c r="G55" s="78" t="s">
        <v>115</v>
      </c>
      <c r="H55" s="80"/>
      <c r="I55" s="78" t="s">
        <v>42</v>
      </c>
      <c r="J55" s="90"/>
      <c r="K55" s="90"/>
      <c r="L55" s="90"/>
      <c r="M55" s="62"/>
    </row>
    <row r="56" spans="1:13" ht="11.1" hidden="1" customHeight="1">
      <c r="A56" s="57"/>
      <c r="B56" s="49"/>
      <c r="C56" s="514" t="s">
        <v>109</v>
      </c>
      <c r="D56" s="515"/>
      <c r="E56" s="516"/>
      <c r="F56" s="79"/>
      <c r="G56" s="78" t="s">
        <v>115</v>
      </c>
      <c r="H56" s="80">
        <v>3</v>
      </c>
      <c r="I56" s="78" t="s">
        <v>42</v>
      </c>
      <c r="J56" s="90"/>
      <c r="K56" s="90"/>
      <c r="L56" s="90"/>
      <c r="M56" s="62"/>
    </row>
    <row r="57" spans="1:13" ht="11.1" hidden="1" customHeight="1">
      <c r="A57" s="57"/>
      <c r="B57" s="49"/>
      <c r="C57" s="514" t="s">
        <v>110</v>
      </c>
      <c r="D57" s="515"/>
      <c r="E57" s="516"/>
      <c r="F57" s="79"/>
      <c r="G57" s="78" t="s">
        <v>115</v>
      </c>
      <c r="H57" s="80"/>
      <c r="I57" s="78" t="s">
        <v>42</v>
      </c>
      <c r="J57" s="90"/>
      <c r="K57" s="90"/>
      <c r="L57" s="90"/>
      <c r="M57" s="62"/>
    </row>
    <row r="58" spans="1:13" ht="11.1" hidden="1" customHeight="1">
      <c r="A58" s="57"/>
      <c r="B58" s="49"/>
      <c r="C58" s="504" t="s">
        <v>111</v>
      </c>
      <c r="D58" s="515"/>
      <c r="E58" s="516"/>
      <c r="F58" s="79"/>
      <c r="G58" s="78" t="s">
        <v>115</v>
      </c>
      <c r="H58" s="80"/>
      <c r="I58" s="78" t="s">
        <v>42</v>
      </c>
      <c r="J58" s="90"/>
      <c r="K58" s="90"/>
      <c r="L58" s="90"/>
      <c r="M58" s="62"/>
    </row>
    <row r="59" spans="1:13" ht="11.1" hidden="1" customHeight="1">
      <c r="A59" s="57"/>
      <c r="B59" s="49"/>
      <c r="C59" s="81"/>
      <c r="D59" s="332" t="s">
        <v>112</v>
      </c>
      <c r="E59" s="334"/>
      <c r="F59" s="517"/>
      <c r="G59" s="518"/>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1.1" hidden="1" customHeight="1">
      <c r="A62" s="57"/>
      <c r="B62" s="49"/>
      <c r="C62" s="419"/>
      <c r="D62" s="437"/>
      <c r="E62" s="420"/>
      <c r="F62" s="482" t="s">
        <v>113</v>
      </c>
      <c r="G62" s="484"/>
      <c r="H62" s="485" t="s">
        <v>114</v>
      </c>
      <c r="I62" s="486"/>
      <c r="J62" s="89"/>
      <c r="K62" s="89"/>
      <c r="L62" s="89"/>
      <c r="M62" s="62"/>
    </row>
    <row r="63" spans="1:13" ht="11.1" hidden="1" customHeight="1">
      <c r="A63" s="57"/>
      <c r="B63" s="49"/>
      <c r="C63" s="504" t="s">
        <v>111</v>
      </c>
      <c r="D63" s="515"/>
      <c r="E63" s="516"/>
      <c r="F63" s="79"/>
      <c r="G63" s="78" t="s">
        <v>115</v>
      </c>
      <c r="H63" s="80"/>
      <c r="I63" s="78" t="s">
        <v>42</v>
      </c>
      <c r="J63" s="90"/>
      <c r="K63" s="90"/>
      <c r="L63" s="90"/>
      <c r="M63" s="62"/>
    </row>
    <row r="64" spans="1:13" ht="11.1" hidden="1" customHeight="1">
      <c r="A64" s="57"/>
      <c r="B64" s="49"/>
      <c r="C64" s="81"/>
      <c r="D64" s="332" t="s">
        <v>112</v>
      </c>
      <c r="E64" s="334"/>
      <c r="F64" s="517"/>
      <c r="G64" s="518"/>
      <c r="H64" s="80"/>
      <c r="I64" s="78" t="s">
        <v>42</v>
      </c>
      <c r="J64" s="90"/>
      <c r="K64" s="90"/>
      <c r="L64" s="90"/>
      <c r="M64" s="62"/>
    </row>
    <row r="65" spans="1:15" ht="7.35"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522" t="s">
        <v>151</v>
      </c>
      <c r="D67" s="443"/>
      <c r="E67" s="443"/>
      <c r="F67" s="470"/>
      <c r="G67" s="470"/>
      <c r="H67" s="471"/>
      <c r="I67" s="471"/>
      <c r="J67" s="61"/>
      <c r="K67" s="61"/>
      <c r="L67" s="61"/>
      <c r="M67" s="62"/>
    </row>
    <row r="68" spans="1:15" ht="12" customHeight="1">
      <c r="A68" s="57"/>
      <c r="B68" s="49"/>
      <c r="C68" s="520">
        <f>H44+H45+H46+H47+H48+H51</f>
        <v>5</v>
      </c>
      <c r="D68" s="443"/>
      <c r="E68" s="78" t="s">
        <v>42</v>
      </c>
      <c r="F68" s="521"/>
      <c r="G68" s="521"/>
      <c r="H68" s="82"/>
      <c r="I68" s="49"/>
      <c r="J68" s="49"/>
      <c r="K68" s="49"/>
      <c r="L68" s="49"/>
      <c r="M68" s="62"/>
    </row>
    <row r="69" spans="1:15" ht="20.399999999999999" customHeight="1">
      <c r="A69" s="57"/>
      <c r="M69" s="62"/>
    </row>
    <row r="70" spans="1:15" s="129" customFormat="1" ht="18">
      <c r="A70" s="138"/>
      <c r="B70" s="118" t="s">
        <v>122</v>
      </c>
      <c r="M70" s="139"/>
    </row>
    <row r="71" spans="1:15" ht="24" customHeight="1">
      <c r="A71" s="57"/>
      <c r="C71" s="514" t="s">
        <v>47</v>
      </c>
      <c r="D71" s="516"/>
      <c r="E71" s="511"/>
      <c r="F71" s="512"/>
      <c r="G71" s="512"/>
      <c r="H71" s="512"/>
      <c r="I71" s="513"/>
      <c r="J71" s="91"/>
      <c r="K71" s="91"/>
      <c r="L71" s="91"/>
      <c r="M71" s="62"/>
    </row>
    <row r="72" spans="1:15" ht="24" customHeight="1">
      <c r="A72" s="57"/>
      <c r="C72" s="514" t="s">
        <v>48</v>
      </c>
      <c r="D72" s="516"/>
      <c r="E72" s="511"/>
      <c r="F72" s="512"/>
      <c r="G72" s="512"/>
      <c r="H72" s="512"/>
      <c r="I72" s="513"/>
      <c r="J72" s="91"/>
      <c r="K72" s="91"/>
      <c r="L72" s="91"/>
      <c r="M72" s="62"/>
    </row>
    <row r="73" spans="1:15" ht="20.399999999999999" customHeight="1">
      <c r="A73" s="57"/>
      <c r="M73" s="62"/>
    </row>
    <row r="74" spans="1:15" s="129" customFormat="1" ht="18">
      <c r="A74" s="138"/>
      <c r="B74" s="118" t="s">
        <v>149</v>
      </c>
      <c r="M74" s="139"/>
    </row>
    <row r="75" spans="1:15" ht="42.6" customHeight="1">
      <c r="A75" s="57"/>
      <c r="C75" s="511"/>
      <c r="D75" s="512"/>
      <c r="E75" s="512"/>
      <c r="F75" s="512"/>
      <c r="G75" s="512"/>
      <c r="H75" s="512"/>
      <c r="I75" s="513"/>
      <c r="J75" s="91"/>
      <c r="K75" s="91"/>
      <c r="L75" s="91"/>
      <c r="M75" s="62"/>
    </row>
    <row r="76" spans="1:15">
      <c r="A76" s="71"/>
      <c r="B76" s="72"/>
      <c r="C76" s="72"/>
      <c r="D76" s="72"/>
      <c r="E76" s="72"/>
      <c r="F76" s="72"/>
      <c r="G76" s="72"/>
      <c r="H76" s="72"/>
      <c r="I76" s="72"/>
      <c r="J76" s="72"/>
      <c r="K76" s="72"/>
      <c r="L76" s="72"/>
      <c r="M76" s="73"/>
    </row>
    <row r="77" spans="1:15" ht="4.6500000000000004" customHeight="1"/>
    <row r="78" spans="1:15" ht="24.6" customHeight="1">
      <c r="B78" s="446" t="s">
        <v>126</v>
      </c>
      <c r="C78" s="519"/>
      <c r="D78" s="519"/>
      <c r="E78" s="519"/>
      <c r="F78" s="519"/>
      <c r="G78" s="519"/>
      <c r="H78" s="519"/>
      <c r="I78" s="519"/>
      <c r="J78" s="519"/>
      <c r="K78" s="519"/>
      <c r="L78" s="519"/>
      <c r="M78" s="519"/>
      <c r="N78" s="519"/>
      <c r="O78" s="519"/>
    </row>
  </sheetData>
  <mergeCells count="75">
    <mergeCell ref="C72:D72"/>
    <mergeCell ref="E72:I72"/>
    <mergeCell ref="C75:I75"/>
    <mergeCell ref="B78:O78"/>
    <mergeCell ref="C67:E67"/>
    <mergeCell ref="F67:G67"/>
    <mergeCell ref="H67:I67"/>
    <mergeCell ref="C68:D68"/>
    <mergeCell ref="F68:G68"/>
    <mergeCell ref="C71:D71"/>
    <mergeCell ref="E71:I71"/>
    <mergeCell ref="C62:E62"/>
    <mergeCell ref="F62:G62"/>
    <mergeCell ref="H62:I62"/>
    <mergeCell ref="C63:E63"/>
    <mergeCell ref="D64:E64"/>
    <mergeCell ref="F64:G64"/>
    <mergeCell ref="H43:I43"/>
    <mergeCell ref="D59:E59"/>
    <mergeCell ref="F59:G59"/>
    <mergeCell ref="C45:E46"/>
    <mergeCell ref="C47:E48"/>
    <mergeCell ref="C49:E50"/>
    <mergeCell ref="D51:E51"/>
    <mergeCell ref="F51:G51"/>
    <mergeCell ref="C54:E54"/>
    <mergeCell ref="F54:G54"/>
    <mergeCell ref="H54:I54"/>
    <mergeCell ref="C55:E55"/>
    <mergeCell ref="C56:E56"/>
    <mergeCell ref="C57:E57"/>
    <mergeCell ref="C58:E58"/>
    <mergeCell ref="C44:E44"/>
    <mergeCell ref="C39:D39"/>
    <mergeCell ref="F39:G39"/>
    <mergeCell ref="C43:E43"/>
    <mergeCell ref="F43:G43"/>
    <mergeCell ref="F25:G25"/>
    <mergeCell ref="C34:E34"/>
    <mergeCell ref="D35:E35"/>
    <mergeCell ref="F35:G35"/>
    <mergeCell ref="C38:E38"/>
    <mergeCell ref="F38:G38"/>
    <mergeCell ref="H25:I25"/>
    <mergeCell ref="C26:E26"/>
    <mergeCell ref="C27:E27"/>
    <mergeCell ref="H38:I38"/>
    <mergeCell ref="C29:E29"/>
    <mergeCell ref="D30:E30"/>
    <mergeCell ref="F30:G30"/>
    <mergeCell ref="C33:E33"/>
    <mergeCell ref="F33:G33"/>
    <mergeCell ref="H33:I33"/>
    <mergeCell ref="C28:E28"/>
    <mergeCell ref="C25:E25"/>
    <mergeCell ref="F22:G22"/>
    <mergeCell ref="B7:I7"/>
    <mergeCell ref="C8:G8"/>
    <mergeCell ref="C9:G9"/>
    <mergeCell ref="B10:G10"/>
    <mergeCell ref="B11:I11"/>
    <mergeCell ref="C14:E14"/>
    <mergeCell ref="F14:G14"/>
    <mergeCell ref="H14:I14"/>
    <mergeCell ref="C15:E15"/>
    <mergeCell ref="C16:E17"/>
    <mergeCell ref="C18:E19"/>
    <mergeCell ref="C20:E21"/>
    <mergeCell ref="D22:E22"/>
    <mergeCell ref="C6:G6"/>
    <mergeCell ref="L1:M1"/>
    <mergeCell ref="B3:F3"/>
    <mergeCell ref="G3:I3"/>
    <mergeCell ref="B4:I4"/>
    <mergeCell ref="C5:G5"/>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48">
              <controlPr defaultSize="0" print="0" autoFill="0" autoPict="0">
                <anchor moveWithCells="1">
                  <from>
                    <xdr:col>1</xdr:col>
                    <xdr:colOff>144780</xdr:colOff>
                    <xdr:row>40</xdr:row>
                    <xdr:rowOff>0</xdr:rowOff>
                  </from>
                  <to>
                    <xdr:col>2</xdr:col>
                    <xdr:colOff>114300</xdr:colOff>
                    <xdr:row>42</xdr:row>
                    <xdr:rowOff>144780</xdr:rowOff>
                  </to>
                </anchor>
              </controlPr>
            </control>
          </mc:Choice>
        </mc:AlternateContent>
        <mc:AlternateContent xmlns:mc="http://schemas.openxmlformats.org/markup-compatibility/2006">
          <mc:Choice Requires="x14">
            <control shapeId="47106" r:id="rId5" name="Group Box 50">
              <controlPr defaultSize="0" autoFill="0" autoPict="0">
                <anchor moveWithCells="1">
                  <from>
                    <xdr:col>1</xdr:col>
                    <xdr:colOff>144780</xdr:colOff>
                    <xdr:row>40</xdr:row>
                    <xdr:rowOff>0</xdr:rowOff>
                  </from>
                  <to>
                    <xdr:col>2</xdr:col>
                    <xdr:colOff>45720</xdr:colOff>
                    <xdr:row>47</xdr:row>
                    <xdr:rowOff>38100</xdr:rowOff>
                  </to>
                </anchor>
              </controlPr>
            </control>
          </mc:Choice>
        </mc:AlternateContent>
        <mc:AlternateContent xmlns:mc="http://schemas.openxmlformats.org/markup-compatibility/2006">
          <mc:Choice Requires="x14">
            <control shapeId="47107" r:id="rId6" name="Group Box 51">
              <controlPr defaultSize="0" autoFill="0" autoPict="0">
                <anchor moveWithCells="1">
                  <from>
                    <xdr:col>1</xdr:col>
                    <xdr:colOff>144780</xdr:colOff>
                    <xdr:row>40</xdr:row>
                    <xdr:rowOff>0</xdr:rowOff>
                  </from>
                  <to>
                    <xdr:col>2</xdr:col>
                    <xdr:colOff>45720</xdr:colOff>
                    <xdr:row>44</xdr:row>
                    <xdr:rowOff>121920</xdr:rowOff>
                  </to>
                </anchor>
              </controlPr>
            </control>
          </mc:Choice>
        </mc:AlternateContent>
        <mc:AlternateContent xmlns:mc="http://schemas.openxmlformats.org/markup-compatibility/2006">
          <mc:Choice Requires="x14">
            <control shapeId="47108" r:id="rId7" name="Group Box 4">
              <controlPr defaultSize="0" print="0" autoFill="0" autoPict="0">
                <anchor moveWithCells="1">
                  <from>
                    <xdr:col>1</xdr:col>
                    <xdr:colOff>144780</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47109" r:id="rId8" name="Group Box 5">
              <controlPr defaultSize="0" print="0" autoFill="0" autoPict="0">
                <anchor moveWithCells="1">
                  <from>
                    <xdr:col>1</xdr:col>
                    <xdr:colOff>144780</xdr:colOff>
                    <xdr:row>35</xdr:row>
                    <xdr:rowOff>0</xdr:rowOff>
                  </from>
                  <to>
                    <xdr:col>2</xdr:col>
                    <xdr:colOff>114300</xdr:colOff>
                    <xdr:row>38</xdr:row>
                    <xdr:rowOff>144780</xdr:rowOff>
                  </to>
                </anchor>
              </controlPr>
            </control>
          </mc:Choice>
        </mc:AlternateContent>
        <mc:AlternateContent xmlns:mc="http://schemas.openxmlformats.org/markup-compatibility/2006">
          <mc:Choice Requires="x14">
            <control shapeId="47110" r:id="rId9" name="Group Box 6">
              <controlPr defaultSize="0" print="0" autoFill="0" autoPict="0">
                <anchor moveWithCells="1">
                  <from>
                    <xdr:col>1</xdr:col>
                    <xdr:colOff>144780</xdr:colOff>
                    <xdr:row>35</xdr:row>
                    <xdr:rowOff>0</xdr:rowOff>
                  </from>
                  <to>
                    <xdr:col>2</xdr:col>
                    <xdr:colOff>114300</xdr:colOff>
                    <xdr:row>39</xdr:row>
                    <xdr:rowOff>30480</xdr:rowOff>
                  </to>
                </anchor>
              </controlPr>
            </control>
          </mc:Choice>
        </mc:AlternateContent>
        <mc:AlternateContent xmlns:mc="http://schemas.openxmlformats.org/markup-compatibility/2006">
          <mc:Choice Requires="x14">
            <control shapeId="47111" r:id="rId10" name="Group Box 7">
              <controlPr defaultSize="0" print="0" autoFill="0" autoPict="0">
                <anchor moveWithCells="1">
                  <from>
                    <xdr:col>1</xdr:col>
                    <xdr:colOff>144780</xdr:colOff>
                    <xdr:row>64</xdr:row>
                    <xdr:rowOff>0</xdr:rowOff>
                  </from>
                  <to>
                    <xdr:col>2</xdr:col>
                    <xdr:colOff>114300</xdr:colOff>
                    <xdr:row>67</xdr:row>
                    <xdr:rowOff>121920</xdr:rowOff>
                  </to>
                </anchor>
              </controlPr>
            </control>
          </mc:Choice>
        </mc:AlternateContent>
        <mc:AlternateContent xmlns:mc="http://schemas.openxmlformats.org/markup-compatibility/2006">
          <mc:Choice Requires="x14">
            <control shapeId="47112" r:id="rId11" name="Group Box 8">
              <controlPr defaultSize="0" print="0" autoFill="0" autoPict="0">
                <anchor moveWithCells="1">
                  <from>
                    <xdr:col>1</xdr:col>
                    <xdr:colOff>144780</xdr:colOff>
                    <xdr:row>64</xdr:row>
                    <xdr:rowOff>0</xdr:rowOff>
                  </from>
                  <to>
                    <xdr:col>2</xdr:col>
                    <xdr:colOff>114300</xdr:colOff>
                    <xdr:row>68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整備必要台数（住宅）</vt:lpstr>
      <vt:lpstr>その1</vt:lpstr>
      <vt:lpstr>その２</vt:lpstr>
      <vt:lpstr>その2住宅</vt:lpstr>
      <vt:lpstr>その2住宅以外</vt:lpstr>
      <vt:lpstr>その3住宅</vt:lpstr>
      <vt:lpstr>その3住宅以外</vt:lpstr>
      <vt:lpstr>その4住宅</vt:lpstr>
      <vt:lpstr>その4住宅以外</vt:lpstr>
      <vt:lpstr>その２改定案 (非住宅)</vt:lpstr>
      <vt:lpstr>その1!Print_Area</vt:lpstr>
      <vt:lpstr>その２!Print_Area</vt:lpstr>
      <vt:lpstr>その2住宅!Print_Area</vt:lpstr>
      <vt:lpstr>その2住宅以外!Print_Area</vt:lpstr>
      <vt:lpstr>その3住宅!Print_Area</vt:lpstr>
      <vt:lpstr>その3住宅以外!Print_Area</vt:lpstr>
      <vt:lpstr>その4住宅!Print_Area</vt:lpstr>
      <vt:lpstr>その4住宅以外!Print_Area</vt:lpstr>
      <vt:lpstr>その2住宅以外!共用駐車場</vt:lpstr>
      <vt:lpstr>共用駐車場</vt:lpstr>
      <vt:lpstr>その2住宅以外!専用駐車場</vt:lpstr>
      <vt:lpstr>専用駐車場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2025-03-14T01:48:50Z</cp:lastPrinted>
  <dcterms:created xsi:type="dcterms:W3CDTF">2016-09-03T02:28:47Z</dcterms:created>
  <dcterms:modified xsi:type="dcterms:W3CDTF">2025-04-03T08:16:45Z</dcterms:modified>
</cp:coreProperties>
</file>