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0536887\Desktop\"/>
    </mc:Choice>
  </mc:AlternateContent>
  <bookViews>
    <workbookView xWindow="22935" yWindow="-105" windowWidth="30930" windowHeight="16890"/>
  </bookViews>
  <sheets>
    <sheet name="はじめに" sheetId="3" r:id="rId1"/>
    <sheet name="更新履歴" sheetId="2" r:id="rId2"/>
    <sheet name="入力シートA" sheetId="1" r:id="rId3"/>
    <sheet name="入力シートB" sheetId="9" r:id="rId4"/>
    <sheet name="試算結果（表形式）" sheetId="5" r:id="rId5"/>
    <sheet name="試算結果（グラフ形式）" sheetId="6"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1" l="1"/>
  <c r="E68" i="5" l="1"/>
  <c r="E48" i="5"/>
  <c r="E28" i="5"/>
  <c r="E8" i="5"/>
  <c r="E89" i="5" s="1"/>
  <c r="P21" i="5"/>
  <c r="P22" i="5" s="1"/>
  <c r="P13" i="5"/>
  <c r="P11" i="5"/>
  <c r="E18" i="5" l="1"/>
  <c r="E15" i="5"/>
  <c r="E96" i="5" s="1"/>
  <c r="E16" i="5"/>
  <c r="E97" i="5" s="1"/>
  <c r="E17" i="5"/>
  <c r="E98" i="5" s="1"/>
  <c r="E14" i="5"/>
  <c r="E95" i="5" s="1"/>
  <c r="E103" i="5"/>
  <c r="F68" i="5"/>
  <c r="G68" i="5" s="1"/>
  <c r="H68" i="5" s="1"/>
  <c r="I68" i="5" s="1"/>
  <c r="J68" i="5" s="1"/>
  <c r="P82" i="5"/>
  <c r="P62" i="5"/>
  <c r="P42" i="5"/>
  <c r="P33" i="5"/>
  <c r="P53" i="5"/>
  <c r="P73" i="5"/>
  <c r="P31" i="5"/>
  <c r="P51" i="5"/>
  <c r="P71" i="5"/>
  <c r="P81" i="5"/>
  <c r="P61" i="5"/>
  <c r="P41" i="5"/>
  <c r="E11" i="5"/>
  <c r="E92" i="5" s="1"/>
  <c r="E12" i="5"/>
  <c r="E93" i="5" s="1"/>
  <c r="E13" i="5"/>
  <c r="E94" i="5" s="1"/>
  <c r="F48" i="5"/>
  <c r="G48" i="5" s="1"/>
  <c r="H48" i="5" s="1"/>
  <c r="I48" i="5" s="1"/>
  <c r="J48" i="5" s="1"/>
  <c r="E21" i="5"/>
  <c r="E41" i="5" s="1"/>
  <c r="F8" i="5"/>
  <c r="F89" i="5" s="1"/>
  <c r="F28" i="5"/>
  <c r="G28" i="5" s="1"/>
  <c r="H28" i="5" s="1"/>
  <c r="I28" i="5" s="1"/>
  <c r="J28" i="5" s="1"/>
  <c r="E10" i="5"/>
  <c r="E91" i="5" s="1"/>
  <c r="F18" i="5" l="1"/>
  <c r="F17" i="5"/>
  <c r="F98" i="5" s="1"/>
  <c r="F16" i="5"/>
  <c r="F97" i="5" s="1"/>
  <c r="F15" i="5"/>
  <c r="F96" i="5" s="1"/>
  <c r="E50" i="5"/>
  <c r="F103" i="5"/>
  <c r="G8" i="5"/>
  <c r="G89" i="5" s="1"/>
  <c r="E53" i="5"/>
  <c r="E81" i="5"/>
  <c r="E51" i="5"/>
  <c r="E54" i="5"/>
  <c r="K68" i="5"/>
  <c r="E52" i="5"/>
  <c r="E61" i="5"/>
  <c r="E22" i="5"/>
  <c r="E62" i="5" s="1"/>
  <c r="K48" i="5"/>
  <c r="K28" i="5"/>
  <c r="F21" i="5"/>
  <c r="G17" i="5" l="1"/>
  <c r="G98" i="5" s="1"/>
  <c r="G18" i="5"/>
  <c r="G16" i="5"/>
  <c r="G97" i="5" s="1"/>
  <c r="G15" i="5"/>
  <c r="G96" i="5" s="1"/>
  <c r="G21" i="5"/>
  <c r="G41" i="5" s="1"/>
  <c r="G103" i="5"/>
  <c r="H8" i="5"/>
  <c r="H89" i="5" s="1"/>
  <c r="F61" i="5"/>
  <c r="L68" i="5"/>
  <c r="E42" i="5"/>
  <c r="E82" i="5" s="1"/>
  <c r="F22" i="5"/>
  <c r="F41" i="5"/>
  <c r="F81" i="5" s="1"/>
  <c r="L28" i="5"/>
  <c r="M28" i="5" s="1"/>
  <c r="L48" i="5"/>
  <c r="H17" i="5" l="1"/>
  <c r="H98" i="5" s="1"/>
  <c r="H18" i="5"/>
  <c r="H16" i="5"/>
  <c r="H97" i="5" s="1"/>
  <c r="H15" i="5"/>
  <c r="H96" i="5" s="1"/>
  <c r="H21" i="5"/>
  <c r="H22" i="5" s="1"/>
  <c r="G61" i="5"/>
  <c r="G22" i="5"/>
  <c r="G42" i="5" s="1"/>
  <c r="G82" i="5" s="1"/>
  <c r="G81" i="5"/>
  <c r="H103" i="5"/>
  <c r="I8" i="5"/>
  <c r="I89" i="5" s="1"/>
  <c r="M48" i="5"/>
  <c r="N48" i="5" s="1"/>
  <c r="F42" i="5"/>
  <c r="F82" i="5" s="1"/>
  <c r="F62" i="5"/>
  <c r="M68" i="5"/>
  <c r="N28" i="5"/>
  <c r="I18" i="5" l="1"/>
  <c r="I17" i="5"/>
  <c r="I98" i="5" s="1"/>
  <c r="I15" i="5"/>
  <c r="I96" i="5" s="1"/>
  <c r="I16" i="5"/>
  <c r="I97" i="5" s="1"/>
  <c r="H62" i="5"/>
  <c r="H61" i="5"/>
  <c r="I21" i="5"/>
  <c r="I41" i="5" s="1"/>
  <c r="G62" i="5"/>
  <c r="H41" i="5"/>
  <c r="H81" i="5" s="1"/>
  <c r="J8" i="5"/>
  <c r="J89" i="5" s="1"/>
  <c r="I103" i="5"/>
  <c r="N68" i="5"/>
  <c r="H42" i="5"/>
  <c r="H82" i="5" s="1"/>
  <c r="J18" i="5" l="1"/>
  <c r="J17" i="5"/>
  <c r="J98" i="5" s="1"/>
  <c r="J16" i="5"/>
  <c r="J97" i="5" s="1"/>
  <c r="J15" i="5"/>
  <c r="J96" i="5" s="1"/>
  <c r="I81" i="5"/>
  <c r="I22" i="5"/>
  <c r="I62" i="5" s="1"/>
  <c r="I61" i="5"/>
  <c r="J21" i="5"/>
  <c r="J41" i="5" s="1"/>
  <c r="J103" i="5"/>
  <c r="K8" i="5"/>
  <c r="K89" i="5" s="1"/>
  <c r="I42" i="5"/>
  <c r="I82" i="5" s="1"/>
  <c r="K18" i="5" l="1"/>
  <c r="K17" i="5"/>
  <c r="K98" i="5" s="1"/>
  <c r="K15" i="5"/>
  <c r="K96" i="5" s="1"/>
  <c r="K16" i="5"/>
  <c r="K97" i="5" s="1"/>
  <c r="J22" i="5"/>
  <c r="J62" i="5" s="1"/>
  <c r="J81" i="5"/>
  <c r="K21" i="5"/>
  <c r="J61" i="5"/>
  <c r="K103" i="5"/>
  <c r="L8" i="5"/>
  <c r="L89" i="5" s="1"/>
  <c r="P18" i="5"/>
  <c r="P17" i="5"/>
  <c r="P19" i="5"/>
  <c r="P10" i="5"/>
  <c r="P9" i="5"/>
  <c r="L17" i="5" l="1"/>
  <c r="L98" i="5" s="1"/>
  <c r="L18" i="5"/>
  <c r="L15" i="5"/>
  <c r="L96" i="5" s="1"/>
  <c r="L16" i="5"/>
  <c r="L97" i="5" s="1"/>
  <c r="K61" i="5"/>
  <c r="K41" i="5"/>
  <c r="K81" i="5" s="1"/>
  <c r="K22" i="5"/>
  <c r="K62" i="5" s="1"/>
  <c r="J42" i="5"/>
  <c r="J82" i="5" s="1"/>
  <c r="L21" i="5"/>
  <c r="L41" i="5" s="1"/>
  <c r="L103" i="5"/>
  <c r="M8" i="5"/>
  <c r="M89" i="5" s="1"/>
  <c r="P58" i="5"/>
  <c r="P78" i="5"/>
  <c r="P38" i="5"/>
  <c r="P30" i="5"/>
  <c r="P50" i="5"/>
  <c r="P70" i="5"/>
  <c r="P69" i="5"/>
  <c r="P29" i="5"/>
  <c r="P49" i="5"/>
  <c r="P20" i="5"/>
  <c r="P59" i="5"/>
  <c r="P79" i="5"/>
  <c r="P39" i="5"/>
  <c r="P37" i="5"/>
  <c r="P57" i="5"/>
  <c r="P77" i="5"/>
  <c r="I14" i="5"/>
  <c r="I95" i="5" s="1"/>
  <c r="I12" i="5"/>
  <c r="I93" i="5" s="1"/>
  <c r="G12" i="5"/>
  <c r="G93" i="5" s="1"/>
  <c r="G14" i="5"/>
  <c r="G95" i="5" s="1"/>
  <c r="K42" i="5" l="1"/>
  <c r="K82" i="5" s="1"/>
  <c r="M18" i="5"/>
  <c r="M17" i="5"/>
  <c r="M98" i="5" s="1"/>
  <c r="M15" i="5"/>
  <c r="M96" i="5" s="1"/>
  <c r="M16" i="5"/>
  <c r="M97" i="5" s="1"/>
  <c r="L22" i="5"/>
  <c r="L42" i="5" s="1"/>
  <c r="L82" i="5" s="1"/>
  <c r="L61" i="5"/>
  <c r="G52" i="5"/>
  <c r="I52" i="5"/>
  <c r="L81" i="5"/>
  <c r="M103" i="5"/>
  <c r="N8" i="5"/>
  <c r="N89" i="5" s="1"/>
  <c r="M21" i="5"/>
  <c r="G54" i="5"/>
  <c r="I54" i="5"/>
  <c r="H14" i="5"/>
  <c r="H95" i="5" s="1"/>
  <c r="H12" i="5"/>
  <c r="H93" i="5" s="1"/>
  <c r="F12" i="5"/>
  <c r="F93" i="5" s="1"/>
  <c r="F14" i="5"/>
  <c r="F95" i="5" s="1"/>
  <c r="F13" i="5"/>
  <c r="F94" i="5" s="1"/>
  <c r="J14" i="5"/>
  <c r="J95" i="5" s="1"/>
  <c r="J12" i="5"/>
  <c r="J93" i="5" s="1"/>
  <c r="N18" i="5" l="1"/>
  <c r="N17" i="5"/>
  <c r="N98" i="5" s="1"/>
  <c r="L62" i="5"/>
  <c r="N15" i="5"/>
  <c r="N96" i="5" s="1"/>
  <c r="N16" i="5"/>
  <c r="N97" i="5" s="1"/>
  <c r="F52" i="5"/>
  <c r="J52" i="5"/>
  <c r="H52" i="5"/>
  <c r="M61" i="5"/>
  <c r="M41" i="5"/>
  <c r="M81" i="5" s="1"/>
  <c r="N103" i="5"/>
  <c r="N21" i="5"/>
  <c r="N22" i="5" s="1"/>
  <c r="M22" i="5"/>
  <c r="H54" i="5"/>
  <c r="J54" i="5"/>
  <c r="G13" i="5"/>
  <c r="G94" i="5" s="1"/>
  <c r="F53" i="5"/>
  <c r="F54" i="5"/>
  <c r="K14" i="5"/>
  <c r="K95" i="5" s="1"/>
  <c r="K12" i="5"/>
  <c r="K93" i="5" s="1"/>
  <c r="E33" i="5"/>
  <c r="E73" i="5" s="1"/>
  <c r="P60" i="5"/>
  <c r="P80" i="5"/>
  <c r="E9" i="5"/>
  <c r="E90" i="5" s="1"/>
  <c r="E19" i="5"/>
  <c r="F11" i="5"/>
  <c r="F92" i="5" s="1"/>
  <c r="E34" i="5"/>
  <c r="E74" i="5" s="1"/>
  <c r="E49" i="5" l="1"/>
  <c r="E30" i="5"/>
  <c r="E70" i="5" s="1"/>
  <c r="K52" i="5"/>
  <c r="G53" i="5"/>
  <c r="G34" i="5"/>
  <c r="G74" i="5" s="1"/>
  <c r="E57" i="5"/>
  <c r="E38" i="5"/>
  <c r="E78" i="5" s="1"/>
  <c r="M62" i="5"/>
  <c r="M42" i="5"/>
  <c r="M82" i="5" s="1"/>
  <c r="N61" i="5"/>
  <c r="N41" i="5"/>
  <c r="N81" i="5" s="1"/>
  <c r="N62" i="5"/>
  <c r="N42" i="5"/>
  <c r="N82" i="5" s="1"/>
  <c r="H13" i="5"/>
  <c r="H94" i="5" s="1"/>
  <c r="E56" i="5"/>
  <c r="K54" i="5"/>
  <c r="G11" i="5"/>
  <c r="G92" i="5" s="1"/>
  <c r="F51" i="5"/>
  <c r="E58" i="5"/>
  <c r="E39" i="5"/>
  <c r="E79" i="5" s="1"/>
  <c r="E59" i="5"/>
  <c r="E29" i="5"/>
  <c r="E69" i="5" s="1"/>
  <c r="L14" i="5"/>
  <c r="L95" i="5" s="1"/>
  <c r="L12" i="5"/>
  <c r="L93" i="5" s="1"/>
  <c r="E37" i="5"/>
  <c r="E77" i="5" s="1"/>
  <c r="E31" i="5"/>
  <c r="E71" i="5" s="1"/>
  <c r="E32" i="5"/>
  <c r="E72" i="5" s="1"/>
  <c r="F10" i="5"/>
  <c r="F91" i="5" s="1"/>
  <c r="F19" i="5"/>
  <c r="F32" i="5"/>
  <c r="F72" i="5" s="1"/>
  <c r="F34" i="5"/>
  <c r="F74" i="5" s="1"/>
  <c r="G51" i="5" l="1"/>
  <c r="G32" i="5"/>
  <c r="G72" i="5" s="1"/>
  <c r="L52" i="5"/>
  <c r="H53" i="5"/>
  <c r="H34" i="5"/>
  <c r="H74" i="5" s="1"/>
  <c r="I13" i="5"/>
  <c r="H11" i="5"/>
  <c r="G19" i="5"/>
  <c r="G59" i="5" s="1"/>
  <c r="F59" i="5"/>
  <c r="F56" i="5"/>
  <c r="G58" i="5"/>
  <c r="F58" i="5"/>
  <c r="L54" i="5"/>
  <c r="G10" i="5"/>
  <c r="G91" i="5" s="1"/>
  <c r="F50" i="5"/>
  <c r="F57" i="5"/>
  <c r="M12" i="5"/>
  <c r="M93" i="5" s="1"/>
  <c r="M14" i="5"/>
  <c r="M95" i="5" s="1"/>
  <c r="F37" i="5"/>
  <c r="F77" i="5" s="1"/>
  <c r="F38" i="5"/>
  <c r="F78" i="5" s="1"/>
  <c r="F31" i="5"/>
  <c r="F71" i="5" s="1"/>
  <c r="P40" i="5"/>
  <c r="F39" i="5"/>
  <c r="F79" i="5" s="1"/>
  <c r="F33" i="5"/>
  <c r="F73" i="5" s="1"/>
  <c r="I9" i="5"/>
  <c r="I90" i="5" s="1"/>
  <c r="G9" i="5"/>
  <c r="G90" i="5" s="1"/>
  <c r="I11" i="5" l="1"/>
  <c r="I92" i="5" s="1"/>
  <c r="H92" i="5"/>
  <c r="J13" i="5"/>
  <c r="J94" i="5" s="1"/>
  <c r="I94" i="5"/>
  <c r="G56" i="5"/>
  <c r="G37" i="5"/>
  <c r="G77" i="5" s="1"/>
  <c r="J53" i="5"/>
  <c r="J34" i="5"/>
  <c r="J74" i="5" s="1"/>
  <c r="H51" i="5"/>
  <c r="H32" i="5"/>
  <c r="H72" i="5" s="1"/>
  <c r="I51" i="5"/>
  <c r="I32" i="5"/>
  <c r="I72" i="5" s="1"/>
  <c r="M52" i="5"/>
  <c r="I53" i="5"/>
  <c r="I34" i="5"/>
  <c r="I74" i="5" s="1"/>
  <c r="G57" i="5"/>
  <c r="G38" i="5"/>
  <c r="G78" i="5" s="1"/>
  <c r="G49" i="5"/>
  <c r="G30" i="5"/>
  <c r="G70" i="5" s="1"/>
  <c r="G50" i="5"/>
  <c r="G31" i="5"/>
  <c r="G71" i="5" s="1"/>
  <c r="I49" i="5"/>
  <c r="H19" i="5"/>
  <c r="H59" i="5" s="1"/>
  <c r="G39" i="5"/>
  <c r="G79" i="5" s="1"/>
  <c r="H58" i="5"/>
  <c r="M54" i="5"/>
  <c r="H10" i="5"/>
  <c r="H91" i="5" s="1"/>
  <c r="K13" i="5"/>
  <c r="K94" i="5" s="1"/>
  <c r="N14" i="5"/>
  <c r="N95" i="5" s="1"/>
  <c r="N12" i="5"/>
  <c r="N93" i="5" s="1"/>
  <c r="J11" i="5"/>
  <c r="J92" i="5" s="1"/>
  <c r="G29" i="5"/>
  <c r="G69" i="5" s="1"/>
  <c r="I29" i="5"/>
  <c r="I69" i="5" s="1"/>
  <c r="G33" i="5"/>
  <c r="G73" i="5" s="1"/>
  <c r="F9" i="5"/>
  <c r="F90" i="5" s="1"/>
  <c r="J9" i="5"/>
  <c r="J90" i="5" s="1"/>
  <c r="H9" i="5"/>
  <c r="H90" i="5" s="1"/>
  <c r="H57" i="5" l="1"/>
  <c r="H38" i="5"/>
  <c r="H78" i="5" s="1"/>
  <c r="H49" i="5"/>
  <c r="H30" i="5"/>
  <c r="H70" i="5" s="1"/>
  <c r="F49" i="5"/>
  <c r="F30" i="5"/>
  <c r="F70" i="5" s="1"/>
  <c r="N54" i="5"/>
  <c r="K53" i="5"/>
  <c r="K34" i="5"/>
  <c r="K74" i="5" s="1"/>
  <c r="H50" i="5"/>
  <c r="H31" i="5"/>
  <c r="H71" i="5" s="1"/>
  <c r="J51" i="5"/>
  <c r="J32" i="5"/>
  <c r="J72" i="5" s="1"/>
  <c r="J49" i="5"/>
  <c r="I19" i="5"/>
  <c r="I59" i="5" s="1"/>
  <c r="H56" i="5"/>
  <c r="H37" i="5"/>
  <c r="H77" i="5" s="1"/>
  <c r="N52" i="5"/>
  <c r="H39" i="5"/>
  <c r="H79" i="5" s="1"/>
  <c r="I58" i="5"/>
  <c r="I10" i="5"/>
  <c r="I91" i="5" s="1"/>
  <c r="L13" i="5"/>
  <c r="L94" i="5" s="1"/>
  <c r="J29" i="5"/>
  <c r="J69" i="5" s="1"/>
  <c r="F29" i="5"/>
  <c r="F69" i="5" s="1"/>
  <c r="K11" i="5"/>
  <c r="K92" i="5" s="1"/>
  <c r="H29" i="5"/>
  <c r="H69" i="5" s="1"/>
  <c r="I39" i="5"/>
  <c r="I79" i="5" s="1"/>
  <c r="H33" i="5"/>
  <c r="H73" i="5" s="1"/>
  <c r="K9" i="5"/>
  <c r="K90" i="5" s="1"/>
  <c r="K51" i="5" l="1"/>
  <c r="K32" i="5"/>
  <c r="K72" i="5" s="1"/>
  <c r="K49" i="5"/>
  <c r="I50" i="5"/>
  <c r="I31" i="5"/>
  <c r="I71" i="5" s="1"/>
  <c r="L53" i="5"/>
  <c r="L34" i="5"/>
  <c r="L74" i="5" s="1"/>
  <c r="I56" i="5"/>
  <c r="I37" i="5"/>
  <c r="I77" i="5" s="1"/>
  <c r="I57" i="5"/>
  <c r="I38" i="5"/>
  <c r="I78" i="5" s="1"/>
  <c r="J19" i="5"/>
  <c r="J59" i="5" s="1"/>
  <c r="I30" i="5"/>
  <c r="I70" i="5" s="1"/>
  <c r="J58" i="5"/>
  <c r="J10" i="5"/>
  <c r="J91" i="5" s="1"/>
  <c r="M13" i="5"/>
  <c r="M94" i="5" s="1"/>
  <c r="L11" i="5"/>
  <c r="L92" i="5" s="1"/>
  <c r="K29" i="5"/>
  <c r="K69" i="5" s="1"/>
  <c r="K19" i="5"/>
  <c r="K59" i="5" s="1"/>
  <c r="J39" i="5"/>
  <c r="J79" i="5" s="1"/>
  <c r="I33" i="5"/>
  <c r="I73" i="5" s="1"/>
  <c r="N9" i="5"/>
  <c r="N90" i="5" s="1"/>
  <c r="L9" i="5"/>
  <c r="L90" i="5" s="1"/>
  <c r="L51" i="5" l="1"/>
  <c r="L32" i="5"/>
  <c r="L72" i="5" s="1"/>
  <c r="L49" i="5"/>
  <c r="J56" i="5"/>
  <c r="J37" i="5"/>
  <c r="J77" i="5" s="1"/>
  <c r="M53" i="5"/>
  <c r="M34" i="5"/>
  <c r="M74" i="5" s="1"/>
  <c r="J50" i="5"/>
  <c r="J31" i="5"/>
  <c r="J71" i="5" s="1"/>
  <c r="N49" i="5"/>
  <c r="K57" i="5"/>
  <c r="J57" i="5"/>
  <c r="J38" i="5"/>
  <c r="J78" i="5" s="1"/>
  <c r="K58" i="5"/>
  <c r="J30" i="5"/>
  <c r="J70" i="5" s="1"/>
  <c r="K10" i="5"/>
  <c r="K91" i="5" s="1"/>
  <c r="N13" i="5"/>
  <c r="L29" i="5"/>
  <c r="L69" i="5" s="1"/>
  <c r="N29" i="5"/>
  <c r="N69" i="5" s="1"/>
  <c r="M11" i="5"/>
  <c r="M92" i="5" s="1"/>
  <c r="K39" i="5"/>
  <c r="K79" i="5" s="1"/>
  <c r="L19" i="5"/>
  <c r="L59" i="5" s="1"/>
  <c r="J33" i="5"/>
  <c r="J73" i="5" s="1"/>
  <c r="M9" i="5"/>
  <c r="M90" i="5" s="1"/>
  <c r="N34" i="5" l="1"/>
  <c r="N74" i="5" s="1"/>
  <c r="N94" i="5"/>
  <c r="K38" i="5"/>
  <c r="K78" i="5" s="1"/>
  <c r="L58" i="5"/>
  <c r="K56" i="5"/>
  <c r="K37" i="5"/>
  <c r="K77" i="5" s="1"/>
  <c r="L57" i="5"/>
  <c r="L38" i="5"/>
  <c r="L78" i="5" s="1"/>
  <c r="K50" i="5"/>
  <c r="K31" i="5"/>
  <c r="K71" i="5" s="1"/>
  <c r="M51" i="5"/>
  <c r="M32" i="5"/>
  <c r="M72" i="5" s="1"/>
  <c r="M49" i="5"/>
  <c r="L10" i="5"/>
  <c r="L91" i="5" s="1"/>
  <c r="K30" i="5"/>
  <c r="K70" i="5" s="1"/>
  <c r="N53" i="5"/>
  <c r="N11" i="5"/>
  <c r="N92" i="5" s="1"/>
  <c r="M29" i="5"/>
  <c r="M69" i="5" s="1"/>
  <c r="L39" i="5"/>
  <c r="L79" i="5" s="1"/>
  <c r="M19" i="5"/>
  <c r="M59" i="5" s="1"/>
  <c r="M58" i="5"/>
  <c r="K33" i="5"/>
  <c r="K73" i="5" s="1"/>
  <c r="L50" i="5" l="1"/>
  <c r="L31" i="5"/>
  <c r="L71" i="5" s="1"/>
  <c r="L56" i="5"/>
  <c r="L37" i="5"/>
  <c r="L77" i="5" s="1"/>
  <c r="N51" i="5"/>
  <c r="N32" i="5"/>
  <c r="N72" i="5" s="1"/>
  <c r="M57" i="5"/>
  <c r="M38" i="5"/>
  <c r="M78" i="5" s="1"/>
  <c r="E55" i="5"/>
  <c r="E60" i="5" s="1"/>
  <c r="E36" i="5"/>
  <c r="E76" i="5" s="1"/>
  <c r="M10" i="5"/>
  <c r="L30" i="5"/>
  <c r="L70" i="5" s="1"/>
  <c r="E35" i="5"/>
  <c r="E75" i="5" s="1"/>
  <c r="E20" i="5"/>
  <c r="M39" i="5"/>
  <c r="M79" i="5" s="1"/>
  <c r="N19" i="5"/>
  <c r="N59" i="5" s="1"/>
  <c r="N58" i="5"/>
  <c r="L33" i="5"/>
  <c r="L73" i="5" s="1"/>
  <c r="M30" i="5" l="1"/>
  <c r="M70" i="5" s="1"/>
  <c r="M91" i="5"/>
  <c r="N57" i="5"/>
  <c r="N38" i="5"/>
  <c r="N78" i="5" s="1"/>
  <c r="M56" i="5"/>
  <c r="M37" i="5"/>
  <c r="M77" i="5" s="1"/>
  <c r="F55" i="5"/>
  <c r="F60" i="5" s="1"/>
  <c r="F36" i="5"/>
  <c r="F76" i="5" s="1"/>
  <c r="M50" i="5"/>
  <c r="M31" i="5"/>
  <c r="M71" i="5" s="1"/>
  <c r="N10" i="5"/>
  <c r="N91" i="5" s="1"/>
  <c r="F35" i="5"/>
  <c r="F75" i="5" s="1"/>
  <c r="F20" i="5"/>
  <c r="E80" i="5"/>
  <c r="E40" i="5"/>
  <c r="N39" i="5"/>
  <c r="N79" i="5" s="1"/>
  <c r="M33" i="5"/>
  <c r="M73" i="5" s="1"/>
  <c r="G55" i="5" l="1"/>
  <c r="G60" i="5" s="1"/>
  <c r="G36" i="5"/>
  <c r="G76" i="5" s="1"/>
  <c r="N56" i="5"/>
  <c r="N37" i="5"/>
  <c r="N77" i="5" s="1"/>
  <c r="N50" i="5"/>
  <c r="N31" i="5"/>
  <c r="N71" i="5" s="1"/>
  <c r="N30" i="5"/>
  <c r="N70" i="5" s="1"/>
  <c r="F80" i="5"/>
  <c r="F40" i="5"/>
  <c r="G35" i="5"/>
  <c r="G75" i="5" s="1"/>
  <c r="G20" i="5"/>
  <c r="N33" i="5"/>
  <c r="N73" i="5" s="1"/>
  <c r="H55" i="5" l="1"/>
  <c r="H60" i="5" s="1"/>
  <c r="H36" i="5"/>
  <c r="H76" i="5" s="1"/>
  <c r="G80" i="5"/>
  <c r="G40" i="5"/>
  <c r="H35" i="5"/>
  <c r="H75" i="5" s="1"/>
  <c r="H20" i="5"/>
  <c r="I55" i="5" l="1"/>
  <c r="I60" i="5" s="1"/>
  <c r="I36" i="5"/>
  <c r="I76" i="5" s="1"/>
  <c r="H80" i="5"/>
  <c r="H40" i="5"/>
  <c r="I35" i="5"/>
  <c r="I75" i="5" s="1"/>
  <c r="I20" i="5"/>
  <c r="J55" i="5" l="1"/>
  <c r="J60" i="5" s="1"/>
  <c r="J36" i="5"/>
  <c r="J76" i="5" s="1"/>
  <c r="J35" i="5"/>
  <c r="J75" i="5" s="1"/>
  <c r="J20" i="5"/>
  <c r="I80" i="5"/>
  <c r="I40" i="5"/>
  <c r="K55" i="5" l="1"/>
  <c r="K60" i="5" s="1"/>
  <c r="K36" i="5"/>
  <c r="K76" i="5" s="1"/>
  <c r="J80" i="5"/>
  <c r="J40" i="5"/>
  <c r="L36" i="5"/>
  <c r="L76" i="5" s="1"/>
  <c r="K35" i="5"/>
  <c r="K75" i="5" s="1"/>
  <c r="K20" i="5"/>
  <c r="L20" i="5" l="1"/>
  <c r="L55" i="5"/>
  <c r="L60" i="5" s="1"/>
  <c r="L35" i="5"/>
  <c r="L75" i="5" s="1"/>
  <c r="K80" i="5"/>
  <c r="K40" i="5"/>
  <c r="M55" i="5" l="1"/>
  <c r="M60" i="5" s="1"/>
  <c r="M36" i="5"/>
  <c r="M76" i="5" s="1"/>
  <c r="M35" i="5"/>
  <c r="M75" i="5" s="1"/>
  <c r="M20" i="5"/>
  <c r="L80" i="5"/>
  <c r="L40" i="5"/>
  <c r="N55" i="5" l="1"/>
  <c r="N60" i="5" s="1"/>
  <c r="N36" i="5"/>
  <c r="N76" i="5" s="1"/>
  <c r="N35" i="5"/>
  <c r="N75" i="5" s="1"/>
  <c r="N20" i="5"/>
  <c r="M80" i="5"/>
  <c r="M40" i="5"/>
  <c r="N80" i="5" l="1"/>
  <c r="N40" i="5"/>
</calcChain>
</file>

<file path=xl/sharedStrings.xml><?xml version="1.0" encoding="utf-8"?>
<sst xmlns="http://schemas.openxmlformats.org/spreadsheetml/2006/main" count="680" uniqueCount="221">
  <si>
    <t>使用説明書</t>
    <rPh sb="0" eb="5">
      <t>シヨウセツメイショ</t>
    </rPh>
    <phoneticPr fontId="19"/>
  </si>
  <si>
    <t>■シートの構成</t>
    <rPh sb="5" eb="7">
      <t>コウセイ</t>
    </rPh>
    <phoneticPr fontId="3"/>
  </si>
  <si>
    <t>本試算シートは以下の６つのシートから構成されています。</t>
    <rPh sb="0" eb="3">
      <t>ホンシサン</t>
    </rPh>
    <rPh sb="7" eb="9">
      <t>イカ</t>
    </rPh>
    <rPh sb="18" eb="20">
      <t>コウセイ</t>
    </rPh>
    <phoneticPr fontId="19"/>
  </si>
  <si>
    <t>ワークシート</t>
    <phoneticPr fontId="3"/>
  </si>
  <si>
    <t>見出し</t>
    <rPh sb="0" eb="2">
      <t>ミダ</t>
    </rPh>
    <phoneticPr fontId="3"/>
  </si>
  <si>
    <t>参照</t>
    <rPh sb="0" eb="2">
      <t>サンショウ</t>
    </rPh>
    <phoneticPr fontId="3"/>
  </si>
  <si>
    <t>はじめに</t>
    <phoneticPr fontId="3"/>
  </si>
  <si>
    <t>－</t>
    <phoneticPr fontId="3"/>
  </si>
  <si>
    <t>参照</t>
  </si>
  <si>
    <t>更新履歴</t>
    <rPh sb="0" eb="4">
      <t>コウシンリレキ</t>
    </rPh>
    <phoneticPr fontId="3"/>
  </si>
  <si>
    <t>３．補助金の活用</t>
    <rPh sb="2" eb="5">
      <t>ホジョキン</t>
    </rPh>
    <rPh sb="6" eb="8">
      <t>カツヨウ</t>
    </rPh>
    <phoneticPr fontId="3"/>
  </si>
  <si>
    <t>試算結果（表形式）</t>
    <rPh sb="0" eb="4">
      <t>シサンケッカ</t>
    </rPh>
    <rPh sb="5" eb="8">
      <t>ヒョウケイシキ</t>
    </rPh>
    <phoneticPr fontId="3"/>
  </si>
  <si>
    <t>試算結果（グラフ形式）</t>
    <rPh sb="0" eb="4">
      <t>シサンケッカ</t>
    </rPh>
    <rPh sb="8" eb="10">
      <t>ケイシキ</t>
    </rPh>
    <phoneticPr fontId="3"/>
  </si>
  <si>
    <t>■各シートの内容</t>
    <rPh sb="1" eb="2">
      <t>カク</t>
    </rPh>
    <rPh sb="6" eb="8">
      <t>ナイヨウ</t>
    </rPh>
    <phoneticPr fontId="3"/>
  </si>
  <si>
    <t>本試算シートの構成及び使い方を説明しています。</t>
    <rPh sb="0" eb="3">
      <t>ホンシサン</t>
    </rPh>
    <rPh sb="7" eb="10">
      <t>コウセイオヨ</t>
    </rPh>
    <rPh sb="11" eb="12">
      <t>ツカ</t>
    </rPh>
    <rPh sb="13" eb="14">
      <t>カタ</t>
    </rPh>
    <rPh sb="15" eb="17">
      <t>セツメイ</t>
    </rPh>
    <phoneticPr fontId="3"/>
  </si>
  <si>
    <t>本試算シートの更新履歴です。</t>
    <rPh sb="0" eb="3">
      <t>ホンシサン</t>
    </rPh>
    <rPh sb="7" eb="11">
      <t>コウシンリレキ</t>
    </rPh>
    <phoneticPr fontId="3"/>
  </si>
  <si>
    <t>「試算結果（表形式）」で整理した内容をグラフ化したものです。</t>
    <rPh sb="1" eb="5">
      <t>シサンケッカ</t>
    </rPh>
    <rPh sb="6" eb="9">
      <t>ヒョウケイシキ</t>
    </rPh>
    <rPh sb="12" eb="14">
      <t>セイリ</t>
    </rPh>
    <rPh sb="16" eb="18">
      <t>ナイヨウ</t>
    </rPh>
    <rPh sb="22" eb="23">
      <t>カ</t>
    </rPh>
    <phoneticPr fontId="3"/>
  </si>
  <si>
    <t>日付</t>
    <rPh sb="0" eb="2">
      <t>ヒヅケ</t>
    </rPh>
    <phoneticPr fontId="4"/>
  </si>
  <si>
    <t>箇所</t>
    <rPh sb="0" eb="2">
      <t>カショ</t>
    </rPh>
    <phoneticPr fontId="4"/>
  </si>
  <si>
    <t>更新内容</t>
    <rPh sb="0" eb="2">
      <t>コウシン</t>
    </rPh>
    <rPh sb="2" eb="4">
      <t>ナイヨウ</t>
    </rPh>
    <phoneticPr fontId="4"/>
  </si>
  <si>
    <t>理由</t>
    <rPh sb="0" eb="2">
      <t>リユウ</t>
    </rPh>
    <phoneticPr fontId="4"/>
  </si>
  <si>
    <t>-</t>
    <phoneticPr fontId="6"/>
  </si>
  <si>
    <t>初版リリース</t>
    <phoneticPr fontId="6"/>
  </si>
  <si>
    <t>次の色のセルに必要事項を入力・選択してください。</t>
    <rPh sb="0" eb="1">
      <t>ツギ</t>
    </rPh>
    <rPh sb="2" eb="3">
      <t>イロ</t>
    </rPh>
    <rPh sb="7" eb="11">
      <t>ヒツヨウジコウ</t>
    </rPh>
    <rPh sb="12" eb="14">
      <t>ニュウリョク</t>
    </rPh>
    <rPh sb="15" eb="17">
      <t>センタク</t>
    </rPh>
    <phoneticPr fontId="3"/>
  </si>
  <si>
    <t>数値を入力してください。</t>
    <rPh sb="0" eb="2">
      <t>スウチ</t>
    </rPh>
    <rPh sb="3" eb="5">
      <t>ニュウリョク</t>
    </rPh>
    <phoneticPr fontId="3"/>
  </si>
  <si>
    <t>セルを選択して表示される▽をクリックし、リストから該当する選択肢を選んでください。</t>
    <rPh sb="25" eb="27">
      <t>ガイトウ</t>
    </rPh>
    <rPh sb="29" eb="32">
      <t>センタクシ</t>
    </rPh>
    <rPh sb="33" eb="34">
      <t>エラ</t>
    </rPh>
    <phoneticPr fontId="3"/>
  </si>
  <si>
    <t>[km]</t>
    <phoneticPr fontId="4"/>
  </si>
  <si>
    <t>km/L</t>
  </si>
  <si>
    <t>1日当たりの運行本数</t>
    <rPh sb="1" eb="3">
      <t>ニチア</t>
    </rPh>
    <rPh sb="6" eb="10">
      <t>ウンコウホンスウ</t>
    </rPh>
    <phoneticPr fontId="4"/>
  </si>
  <si>
    <t>平日</t>
    <rPh sb="0" eb="2">
      <t>ヘイジツ</t>
    </rPh>
    <phoneticPr fontId="4"/>
  </si>
  <si>
    <t>[本/日]</t>
    <rPh sb="1" eb="2">
      <t>ホン</t>
    </rPh>
    <rPh sb="3" eb="4">
      <t>ニチ</t>
    </rPh>
    <phoneticPr fontId="4"/>
  </si>
  <si>
    <t>休日</t>
    <rPh sb="0" eb="2">
      <t>キュウジツ</t>
    </rPh>
    <phoneticPr fontId="4"/>
  </si>
  <si>
    <t>[日]</t>
    <rPh sb="1" eb="2">
      <t>ニチ</t>
    </rPh>
    <phoneticPr fontId="4"/>
  </si>
  <si>
    <t>想定する需要
（便当たり平均利用人数）</t>
    <rPh sb="0" eb="2">
      <t>ソウテイ</t>
    </rPh>
    <rPh sb="4" eb="6">
      <t>ジュヨウ</t>
    </rPh>
    <rPh sb="8" eb="10">
      <t>ビンア</t>
    </rPh>
    <rPh sb="12" eb="14">
      <t>ヘイキン</t>
    </rPh>
    <rPh sb="14" eb="18">
      <t>リヨウニンズウ</t>
    </rPh>
    <phoneticPr fontId="4"/>
  </si>
  <si>
    <t>[人/便]</t>
    <rPh sb="1" eb="2">
      <t>ニン</t>
    </rPh>
    <rPh sb="3" eb="4">
      <t>ビン</t>
    </rPh>
    <phoneticPr fontId="4"/>
  </si>
  <si>
    <t>（１）人件費</t>
    <rPh sb="3" eb="6">
      <t>ジンケンヒ</t>
    </rPh>
    <phoneticPr fontId="4"/>
  </si>
  <si>
    <t>ドライバー</t>
    <phoneticPr fontId="4"/>
  </si>
  <si>
    <t>[万円/年]</t>
    <rPh sb="1" eb="2">
      <t>マン</t>
    </rPh>
    <rPh sb="2" eb="3">
      <t>エン</t>
    </rPh>
    <rPh sb="4" eb="5">
      <t>ネン</t>
    </rPh>
    <phoneticPr fontId="4"/>
  </si>
  <si>
    <t>車内保安要員</t>
    <rPh sb="0" eb="2">
      <t>シャナイ</t>
    </rPh>
    <rPh sb="2" eb="6">
      <t>ホアンヨウイン</t>
    </rPh>
    <phoneticPr fontId="4"/>
  </si>
  <si>
    <t>遠隔接客・監視[1対1]</t>
    <rPh sb="0" eb="4">
      <t>エンカクセッキャク</t>
    </rPh>
    <rPh sb="5" eb="7">
      <t>カンシ</t>
    </rPh>
    <rPh sb="9" eb="10">
      <t>タイ</t>
    </rPh>
    <phoneticPr fontId="4"/>
  </si>
  <si>
    <t>遠隔接客・監視[1対N]</t>
    <rPh sb="0" eb="4">
      <t>エンカクセッキャク</t>
    </rPh>
    <rPh sb="5" eb="7">
      <t>カンシ</t>
    </rPh>
    <rPh sb="9" eb="10">
      <t>タイ</t>
    </rPh>
    <phoneticPr fontId="4"/>
  </si>
  <si>
    <t>レベル2実証運行</t>
    <rPh sb="4" eb="6">
      <t>ジッショウ</t>
    </rPh>
    <rPh sb="6" eb="8">
      <t>ウンコウ</t>
    </rPh>
    <phoneticPr fontId="4"/>
  </si>
  <si>
    <t>レベル4実証運行</t>
    <rPh sb="4" eb="6">
      <t>ジッショウ</t>
    </rPh>
    <rPh sb="6" eb="8">
      <t>ウンコウ</t>
    </rPh>
    <phoneticPr fontId="4"/>
  </si>
  <si>
    <t>レベル4本格運行</t>
    <rPh sb="4" eb="6">
      <t>ホンカク</t>
    </rPh>
    <rPh sb="6" eb="8">
      <t>ウンコウ</t>
    </rPh>
    <phoneticPr fontId="4"/>
  </si>
  <si>
    <t>-</t>
    <phoneticPr fontId="3"/>
  </si>
  <si>
    <t>台数</t>
    <rPh sb="0" eb="2">
      <t>ダイスウ</t>
    </rPh>
    <phoneticPr fontId="4"/>
  </si>
  <si>
    <t>[台]</t>
    <rPh sb="1" eb="2">
      <t>ダイ</t>
    </rPh>
    <phoneticPr fontId="4"/>
  </si>
  <si>
    <t>購入費</t>
    <rPh sb="0" eb="3">
      <t>コウニュウヒ</t>
    </rPh>
    <phoneticPr fontId="4"/>
  </si>
  <si>
    <t>[万円/台]</t>
    <rPh sb="1" eb="3">
      <t>マンエン</t>
    </rPh>
    <rPh sb="4" eb="5">
      <t>ダイ</t>
    </rPh>
    <phoneticPr fontId="4"/>
  </si>
  <si>
    <t>車両修繕費</t>
    <rPh sb="0" eb="5">
      <t>シャリョウシュウゼンヒ</t>
    </rPh>
    <phoneticPr fontId="4"/>
  </si>
  <si>
    <t>[万円/台・年]</t>
    <rPh sb="1" eb="3">
      <t>マンエン</t>
    </rPh>
    <rPh sb="4" eb="5">
      <t>ダイ</t>
    </rPh>
    <rPh sb="6" eb="7">
      <t>ネン</t>
    </rPh>
    <phoneticPr fontId="4"/>
  </si>
  <si>
    <t>耐用年数</t>
    <rPh sb="0" eb="4">
      <t>タイヨウネンスウ</t>
    </rPh>
    <phoneticPr fontId="4"/>
  </si>
  <si>
    <t>[年]</t>
    <rPh sb="1" eb="2">
      <t>ネン</t>
    </rPh>
    <phoneticPr fontId="4"/>
  </si>
  <si>
    <t>リース費</t>
    <rPh sb="3" eb="4">
      <t>ヒ</t>
    </rPh>
    <phoneticPr fontId="4"/>
  </si>
  <si>
    <t>保守・運用費</t>
    <rPh sb="0" eb="2">
      <t>ホシュ</t>
    </rPh>
    <rPh sb="3" eb="6">
      <t>ウンヨウヒ</t>
    </rPh>
    <phoneticPr fontId="4"/>
  </si>
  <si>
    <t>（３）燃料油脂費・電気代</t>
    <rPh sb="3" eb="5">
      <t>ネンリョウ</t>
    </rPh>
    <rPh sb="5" eb="7">
      <t>ユシ</t>
    </rPh>
    <rPh sb="7" eb="8">
      <t>ヒ</t>
    </rPh>
    <rPh sb="9" eb="12">
      <t>デンキダイ</t>
    </rPh>
    <phoneticPr fontId="4"/>
  </si>
  <si>
    <t>燃料代</t>
    <rPh sb="0" eb="2">
      <t>ネンリョウ</t>
    </rPh>
    <rPh sb="2" eb="3">
      <t>ダイ</t>
    </rPh>
    <phoneticPr fontId="4"/>
  </si>
  <si>
    <t>電気代</t>
    <rPh sb="0" eb="3">
      <t>デンキダイ</t>
    </rPh>
    <phoneticPr fontId="4"/>
  </si>
  <si>
    <t>整備個数</t>
    <rPh sb="0" eb="2">
      <t>セイビ</t>
    </rPh>
    <rPh sb="2" eb="4">
      <t>コスウ</t>
    </rPh>
    <phoneticPr fontId="4"/>
  </si>
  <si>
    <t>整備費</t>
    <rPh sb="0" eb="3">
      <t>セイビヒ</t>
    </rPh>
    <phoneticPr fontId="4"/>
  </si>
  <si>
    <t>整備延長</t>
    <rPh sb="0" eb="4">
      <t>セイビエンチョウ</t>
    </rPh>
    <phoneticPr fontId="4"/>
  </si>
  <si>
    <t>[万円/km]</t>
    <rPh sb="1" eb="3">
      <t>マンエン</t>
    </rPh>
    <phoneticPr fontId="4"/>
  </si>
  <si>
    <t>[万円/km・年]</t>
    <rPh sb="1" eb="3">
      <t>マンエン</t>
    </rPh>
    <rPh sb="7" eb="8">
      <t>ネン</t>
    </rPh>
    <phoneticPr fontId="4"/>
  </si>
  <si>
    <t>EV充電設備</t>
    <rPh sb="2" eb="6">
      <t>ジュウデンセツビ</t>
    </rPh>
    <phoneticPr fontId="4"/>
  </si>
  <si>
    <t>整備個数</t>
    <rPh sb="0" eb="4">
      <t>セイビコスウ</t>
    </rPh>
    <phoneticPr fontId="4"/>
  </si>
  <si>
    <t>費目名</t>
    <rPh sb="0" eb="2">
      <t>ヒモク</t>
    </rPh>
    <rPh sb="2" eb="3">
      <t>メイ</t>
    </rPh>
    <phoneticPr fontId="4"/>
  </si>
  <si>
    <t>一般管理費</t>
    <rPh sb="0" eb="5">
      <t>イッパンカンリヒ</t>
    </rPh>
    <phoneticPr fontId="4"/>
  </si>
  <si>
    <t>[万円/年]</t>
    <rPh sb="1" eb="3">
      <t>マンエン</t>
    </rPh>
    <rPh sb="4" eb="5">
      <t>ネン</t>
    </rPh>
    <phoneticPr fontId="4"/>
  </si>
  <si>
    <t>３．補助金の活用</t>
    <rPh sb="2" eb="5">
      <t>ホジョキン</t>
    </rPh>
    <rPh sb="6" eb="8">
      <t>カツヨウ</t>
    </rPh>
    <phoneticPr fontId="4"/>
  </si>
  <si>
    <t>車両償却費</t>
  </si>
  <si>
    <t>補助額</t>
    <rPh sb="0" eb="3">
      <t>ホジョガク</t>
    </rPh>
    <phoneticPr fontId="4"/>
  </si>
  <si>
    <t>[万円]</t>
    <rPh sb="1" eb="3">
      <t>マンエン</t>
    </rPh>
    <phoneticPr fontId="4"/>
  </si>
  <si>
    <t>補助開始</t>
    <rPh sb="0" eb="2">
      <t>ホジョ</t>
    </rPh>
    <rPh sb="2" eb="4">
      <t>カイシ</t>
    </rPh>
    <phoneticPr fontId="4"/>
  </si>
  <si>
    <t>[年目]</t>
    <rPh sb="1" eb="3">
      <t>ネンメ</t>
    </rPh>
    <phoneticPr fontId="4"/>
  </si>
  <si>
    <t>補助終了</t>
    <rPh sb="0" eb="4">
      <t>ホジョシュウリョウ</t>
    </rPh>
    <phoneticPr fontId="4"/>
  </si>
  <si>
    <t>人件費</t>
    <rPh sb="0" eb="3">
      <t>ジンケンヒ</t>
    </rPh>
    <phoneticPr fontId="3"/>
  </si>
  <si>
    <t>燃料油脂費・電気代</t>
    <rPh sb="0" eb="2">
      <t>ネンリョウ</t>
    </rPh>
    <rPh sb="2" eb="4">
      <t>ユシ</t>
    </rPh>
    <rPh sb="4" eb="5">
      <t>ヒ</t>
    </rPh>
    <rPh sb="6" eb="9">
      <t>デンキダイ</t>
    </rPh>
    <phoneticPr fontId="6"/>
  </si>
  <si>
    <t>車両修繕費</t>
    <rPh sb="0" eb="2">
      <t>シャリョウ</t>
    </rPh>
    <rPh sb="2" eb="5">
      <t>シュウゼンヒ</t>
    </rPh>
    <phoneticPr fontId="6"/>
  </si>
  <si>
    <t>自動運転車両設備修繕費</t>
  </si>
  <si>
    <t>車両改造費</t>
    <rPh sb="0" eb="5">
      <t>シャリョウカイゾウヒ</t>
    </rPh>
    <phoneticPr fontId="3"/>
  </si>
  <si>
    <t>路車協調設備・システム修繕費</t>
  </si>
  <si>
    <t>路車協調設備・システム償却費</t>
    <rPh sb="0" eb="1">
      <t>ロ</t>
    </rPh>
    <rPh sb="1" eb="2">
      <t>シャ</t>
    </rPh>
    <rPh sb="2" eb="4">
      <t>キョウチョウ</t>
    </rPh>
    <rPh sb="4" eb="6">
      <t>セツビ</t>
    </rPh>
    <rPh sb="11" eb="13">
      <t>ショウキャク</t>
    </rPh>
    <rPh sb="13" eb="14">
      <t>ヒ</t>
    </rPh>
    <phoneticPr fontId="6"/>
  </si>
  <si>
    <t>その他修繕費</t>
    <rPh sb="2" eb="3">
      <t>ホカ</t>
    </rPh>
    <rPh sb="3" eb="6">
      <t>シュウゼンヒ</t>
    </rPh>
    <phoneticPr fontId="6"/>
  </si>
  <si>
    <t>その他償却費</t>
    <rPh sb="2" eb="3">
      <t>ホカ</t>
    </rPh>
    <rPh sb="3" eb="5">
      <t>ショウキャク</t>
    </rPh>
    <rPh sb="5" eb="6">
      <t>ヒ</t>
    </rPh>
    <phoneticPr fontId="6"/>
  </si>
  <si>
    <t>収入額</t>
    <rPh sb="0" eb="3">
      <t>シュウニュウガク</t>
    </rPh>
    <phoneticPr fontId="4"/>
  </si>
  <si>
    <t>事業期間</t>
    <rPh sb="0" eb="4">
      <t>ジギョウキカン</t>
    </rPh>
    <phoneticPr fontId="4"/>
  </si>
  <si>
    <t>開始</t>
    <rPh sb="0" eb="2">
      <t>カイシ</t>
    </rPh>
    <phoneticPr fontId="4"/>
  </si>
  <si>
    <t>考慮する</t>
    <rPh sb="0" eb="2">
      <t>コウリョ</t>
    </rPh>
    <phoneticPr fontId="3"/>
  </si>
  <si>
    <t>考慮しない</t>
    <rPh sb="0" eb="2">
      <t>コウリョ</t>
    </rPh>
    <phoneticPr fontId="3"/>
  </si>
  <si>
    <t>デフレーター</t>
    <phoneticPr fontId="4"/>
  </si>
  <si>
    <t>考慮する場合は基準年を100とした場合の値を入力</t>
    <rPh sb="0" eb="2">
      <t>コウリョ</t>
    </rPh>
    <rPh sb="4" eb="6">
      <t>バアイ</t>
    </rPh>
    <rPh sb="7" eb="9">
      <t>キジュン</t>
    </rPh>
    <rPh sb="9" eb="10">
      <t>ドシ</t>
    </rPh>
    <rPh sb="17" eb="19">
      <t>バアイ</t>
    </rPh>
    <rPh sb="20" eb="21">
      <t>アタイ</t>
    </rPh>
    <rPh sb="22" eb="24">
      <t>ニュウリョク</t>
    </rPh>
    <phoneticPr fontId="3"/>
  </si>
  <si>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</si>
  <si>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</si>
  <si>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</si>
  <si>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</si>
  <si>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</si>
  <si>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6年目</t>
    <rPh sb="1" eb="3">
      <t>ネンメ</t>
    </rPh>
    <phoneticPr fontId="4"/>
  </si>
  <si>
    <t>7年目</t>
    <rPh sb="1" eb="3">
      <t>ネンメ</t>
    </rPh>
    <phoneticPr fontId="4"/>
  </si>
  <si>
    <t>8年目</t>
    <rPh sb="1" eb="3">
      <t>ネンメ</t>
    </rPh>
    <phoneticPr fontId="4"/>
  </si>
  <si>
    <t>9年目</t>
    <rPh sb="1" eb="3">
      <t>ネンメ</t>
    </rPh>
    <phoneticPr fontId="4"/>
  </si>
  <si>
    <t>10年目</t>
    <rPh sb="2" eb="4">
      <t>ネンメ</t>
    </rPh>
    <phoneticPr fontId="4"/>
  </si>
  <si>
    <t>試算結果（表形式）</t>
    <rPh sb="0" eb="4">
      <t>シサンケッカ</t>
    </rPh>
    <rPh sb="5" eb="8">
      <t>ヒョウケイシキ</t>
    </rPh>
    <phoneticPr fontId="4"/>
  </si>
  <si>
    <t>自動運転の場合</t>
    <rPh sb="0" eb="4">
      <t>ジドウウンテン</t>
    </rPh>
    <rPh sb="5" eb="7">
      <t>バアイ</t>
    </rPh>
    <phoneticPr fontId="3"/>
  </si>
  <si>
    <t>運送費</t>
    <rPh sb="0" eb="3">
      <t>ウンソウヒ</t>
    </rPh>
    <phoneticPr fontId="3"/>
  </si>
  <si>
    <t>自動運転車両設備修繕費</t>
    <phoneticPr fontId="6"/>
  </si>
  <si>
    <t>車両償却費</t>
    <phoneticPr fontId="6"/>
  </si>
  <si>
    <t>路車協調設備・システム修繕費</t>
    <phoneticPr fontId="3"/>
  </si>
  <si>
    <t>一般管理費</t>
    <rPh sb="0" eb="5">
      <t>イッパンカンリヒ</t>
    </rPh>
    <phoneticPr fontId="3"/>
  </si>
  <si>
    <t>営業費用計</t>
    <rPh sb="0" eb="2">
      <t>エイギョウ</t>
    </rPh>
    <rPh sb="2" eb="4">
      <t>ヒヨウ</t>
    </rPh>
    <rPh sb="4" eb="5">
      <t>ケイ</t>
    </rPh>
    <phoneticPr fontId="3"/>
  </si>
  <si>
    <t>以下計算用</t>
    <rPh sb="0" eb="2">
      <t>イカ</t>
    </rPh>
    <rPh sb="2" eb="5">
      <t>ケイサンヨウ</t>
    </rPh>
    <phoneticPr fontId="4"/>
  </si>
  <si>
    <t>＜補助金の適用＞</t>
    <rPh sb="1" eb="4">
      <t>ホジョキン</t>
    </rPh>
    <rPh sb="5" eb="7">
      <t>テキヨウ</t>
    </rPh>
    <phoneticPr fontId="3"/>
  </si>
  <si>
    <t>デフレーター</t>
    <phoneticPr fontId="3"/>
  </si>
  <si>
    <t>試算結果（グラフ形式）</t>
    <rPh sb="0" eb="4">
      <t>シサンケッカ</t>
    </rPh>
    <rPh sb="8" eb="10">
      <t>ケイシキ</t>
    </rPh>
    <phoneticPr fontId="4"/>
  </si>
  <si>
    <t>収入（運賃収入のみ）</t>
    <rPh sb="0" eb="2">
      <t>シュウニュウ</t>
    </rPh>
    <rPh sb="3" eb="5">
      <t>ウンチン</t>
    </rPh>
    <rPh sb="5" eb="7">
      <t>シュウニュウ</t>
    </rPh>
    <phoneticPr fontId="3"/>
  </si>
  <si>
    <t>収入計（収支改善策の適用）</t>
    <rPh sb="0" eb="2">
      <t>シュウニュウ</t>
    </rPh>
    <rPh sb="2" eb="3">
      <t>ケイ</t>
    </rPh>
    <rPh sb="4" eb="9">
      <t>シュウシカイゼンサク</t>
    </rPh>
    <rPh sb="10" eb="12">
      <t>テキヨウ</t>
    </rPh>
    <phoneticPr fontId="3"/>
  </si>
  <si>
    <t xml:space="preserve"> </t>
    <phoneticPr fontId="3"/>
  </si>
  <si>
    <t>自動運転サービスにより得られる運賃収入の想定額を入力してください。</t>
    <rPh sb="0" eb="4">
      <t>ジドウウンテン</t>
    </rPh>
    <rPh sb="11" eb="12">
      <t>エ</t>
    </rPh>
    <rPh sb="15" eb="19">
      <t>ウンチンシュウニュウ</t>
    </rPh>
    <rPh sb="20" eb="22">
      <t>ソウテイ</t>
    </rPh>
    <rPh sb="22" eb="23">
      <t>ガク</t>
    </rPh>
    <rPh sb="24" eb="26">
      <t>ニュウリョク</t>
    </rPh>
    <phoneticPr fontId="4"/>
  </si>
  <si>
    <t>事業採算性の試算に必要となる項目として、事業期間や支出額等を入力します。
支出額については、支出項目ごとにメーカー等に見積りを依頼することが必要です。問合せ先はガイドラインを確認してください。
このシートに入力した内容が試算結果シートに反映されます。</t>
    <rPh sb="0" eb="5">
      <t>ジギョウサイサンセイ</t>
    </rPh>
    <rPh sb="6" eb="8">
      <t>シサン</t>
    </rPh>
    <rPh sb="9" eb="11">
      <t>ヒツヨウ</t>
    </rPh>
    <rPh sb="14" eb="16">
      <t>コウモク</t>
    </rPh>
    <rPh sb="20" eb="24">
      <t>ジギョウキカン</t>
    </rPh>
    <rPh sb="25" eb="27">
      <t>シシュツ</t>
    </rPh>
    <rPh sb="27" eb="28">
      <t>ガク</t>
    </rPh>
    <rPh sb="28" eb="29">
      <t>トウ</t>
    </rPh>
    <rPh sb="30" eb="32">
      <t>ニュウリョク</t>
    </rPh>
    <rPh sb="37" eb="40">
      <t>シシュツガク</t>
    </rPh>
    <rPh sb="46" eb="50">
      <t>シシュツコウモク</t>
    </rPh>
    <rPh sb="57" eb="58">
      <t>トウ</t>
    </rPh>
    <rPh sb="59" eb="61">
      <t>ミツモ</t>
    </rPh>
    <rPh sb="63" eb="65">
      <t>イライ</t>
    </rPh>
    <rPh sb="70" eb="72">
      <t>ヒツヨウ</t>
    </rPh>
    <rPh sb="75" eb="77">
      <t>トイアワ</t>
    </rPh>
    <rPh sb="78" eb="79">
      <t>サキ</t>
    </rPh>
    <rPh sb="87" eb="89">
      <t>カクニン</t>
    </rPh>
    <rPh sb="103" eb="105">
      <t>ニュウリョク</t>
    </rPh>
    <rPh sb="107" eb="109">
      <t>ナイヨウ</t>
    </rPh>
    <rPh sb="110" eb="114">
      <t>シサンケッカ</t>
    </rPh>
    <rPh sb="118" eb="120">
      <t>ハンエイ</t>
    </rPh>
    <phoneticPr fontId="3"/>
  </si>
  <si>
    <t>１．事業期間の設定</t>
    <rPh sb="2" eb="6">
      <t>ジギョウキカン</t>
    </rPh>
    <rPh sb="7" eb="9">
      <t>セッテイ</t>
    </rPh>
    <phoneticPr fontId="4"/>
  </si>
  <si>
    <t>２．支出額の設定</t>
    <rPh sb="2" eb="4">
      <t>シシュツ</t>
    </rPh>
    <rPh sb="4" eb="5">
      <t>ガク</t>
    </rPh>
    <rPh sb="6" eb="8">
      <t>セッテイ</t>
    </rPh>
    <phoneticPr fontId="4"/>
  </si>
  <si>
    <t>４．収入額の設定</t>
    <rPh sb="2" eb="5">
      <t>シュウニュウガク</t>
    </rPh>
    <rPh sb="6" eb="8">
      <t>セッテイ</t>
    </rPh>
    <phoneticPr fontId="4"/>
  </si>
  <si>
    <t>（１）運賃収入</t>
    <rPh sb="3" eb="7">
      <t>ウンチンシュウニュウ</t>
    </rPh>
    <phoneticPr fontId="4"/>
  </si>
  <si>
    <t>運賃収入額</t>
    <rPh sb="0" eb="2">
      <t>ウンチン</t>
    </rPh>
    <rPh sb="2" eb="4">
      <t>シュウニュウ</t>
    </rPh>
    <phoneticPr fontId="4"/>
  </si>
  <si>
    <t>（２）運賃収入以外の収入</t>
    <rPh sb="3" eb="7">
      <t>ウンチンシュウニュウ</t>
    </rPh>
    <rPh sb="7" eb="9">
      <t>イガイ</t>
    </rPh>
    <rPh sb="10" eb="12">
      <t>シュウニュウ</t>
    </rPh>
    <phoneticPr fontId="4"/>
  </si>
  <si>
    <t>施策名</t>
    <rPh sb="0" eb="3">
      <t>シサクメイ</t>
    </rPh>
    <phoneticPr fontId="4"/>
  </si>
  <si>
    <t>② 既存車両の改造</t>
    <rPh sb="2" eb="6">
      <t>キゾンシャリョウ</t>
    </rPh>
    <rPh sb="7" eb="9">
      <t>カイゾウ</t>
    </rPh>
    <phoneticPr fontId="3"/>
  </si>
  <si>
    <t>車両の調達パターン</t>
    <rPh sb="0" eb="2">
      <t>シャリョウ</t>
    </rPh>
    <rPh sb="3" eb="5">
      <t>チョウタツ</t>
    </rPh>
    <phoneticPr fontId="4"/>
  </si>
  <si>
    <t>車両の購入</t>
    <rPh sb="0" eb="2">
      <t>シャリョウ</t>
    </rPh>
    <rPh sb="3" eb="5">
      <t>コウニュウ</t>
    </rPh>
    <phoneticPr fontId="4"/>
  </si>
  <si>
    <t>車両のリース</t>
    <rPh sb="0" eb="2">
      <t>シャリョウ</t>
    </rPh>
    <phoneticPr fontId="3"/>
  </si>
  <si>
    <r>
      <t xml:space="preserve">各ステップにおいて必要な役割に対する人件費を入力してください。
</t>
    </r>
    <r>
      <rPr>
        <b/>
        <sz val="11"/>
        <color theme="1" tint="0.499984740745262"/>
        <rFont val="ＭＳ Ｐゴシック"/>
        <family val="3"/>
        <charset val="128"/>
      </rPr>
      <t>＜参考＞
路線バスの運行費用は、標準原価（実車走行キロ当たり輸送原価）として国土交通省から毎年公表されています。
※全国 21 のブロック（標準原価ブロック）毎に、一定の要件を満たすバス事業者（保有車両数 30 両以上の事業者）の原価を平均したものです。
例）ブロックごとの人件費の運送原価（令和4年度）
・京浜（東京都特別区、三鷹市、武蔵野市、調布市、狛江市、川崎市及び横浜市）：走行キロ1kmごとに約333.35円
・武蔵・相模（埼玉県、東京都三多摩地区及び神奈川県（京浜及び山梨・静岡ブロックに属する地域を除く））：走行キロ1kmごとに約497.99円
一般乗合旅客自動車運送事業について（国土交通省ホームページ）
https://www.mlit.go.jp/jidosha/jidosha_tk3_000014.html
＞乗合バス事業の収支状況について</t>
    </r>
    <rPh sb="0" eb="1">
      <t>カク</t>
    </rPh>
    <rPh sb="9" eb="11">
      <t>ヒツヨウ</t>
    </rPh>
    <rPh sb="12" eb="14">
      <t>ヤクワリ</t>
    </rPh>
    <rPh sb="15" eb="16">
      <t>タイ</t>
    </rPh>
    <rPh sb="18" eb="21">
      <t>ジンケンヒ</t>
    </rPh>
    <rPh sb="22" eb="24">
      <t>ニュウリョク</t>
    </rPh>
    <rPh sb="34" eb="36">
      <t>サンコウ</t>
    </rPh>
    <rPh sb="162" eb="163">
      <t>レイ</t>
    </rPh>
    <rPh sb="171" eb="174">
      <t>ジンケンヒ</t>
    </rPh>
    <rPh sb="175" eb="179">
      <t>ウンソウゲンカ</t>
    </rPh>
    <rPh sb="180" eb="182">
      <t>レイワ</t>
    </rPh>
    <rPh sb="183" eb="185">
      <t>ネンド</t>
    </rPh>
    <rPh sb="188" eb="190">
      <t>ケイヒン</t>
    </rPh>
    <rPh sb="225" eb="227">
      <t>ソウコウ</t>
    </rPh>
    <rPh sb="235" eb="236">
      <t>ヤク</t>
    </rPh>
    <rPh sb="242" eb="243">
      <t>エン</t>
    </rPh>
    <rPh sb="245" eb="247">
      <t>ムサシ</t>
    </rPh>
    <rPh sb="248" eb="250">
      <t>サガミ</t>
    </rPh>
    <phoneticPr fontId="4"/>
  </si>
  <si>
    <t>車両の運行に必要な燃料油脂費、電気代を入力してください。</t>
    <rPh sb="0" eb="2">
      <t>シャリョウ</t>
    </rPh>
    <rPh sb="3" eb="5">
      <t>ウンコウ</t>
    </rPh>
    <rPh sb="6" eb="8">
      <t>ヒツヨウ</t>
    </rPh>
    <rPh sb="9" eb="14">
      <t>ネンリョウユシヒ</t>
    </rPh>
    <rPh sb="15" eb="18">
      <t>デンキダイ</t>
    </rPh>
    <rPh sb="19" eb="21">
      <t>ニュウリョク</t>
    </rPh>
    <phoneticPr fontId="3"/>
  </si>
  <si>
    <r>
      <t xml:space="preserve">路側センサ
</t>
    </r>
    <r>
      <rPr>
        <sz val="12"/>
        <color theme="0"/>
        <rFont val="ＭＳ Ｐゴシック"/>
        <family val="3"/>
        <charset val="128"/>
      </rPr>
      <t>（車両側の死角支援）</t>
    </r>
    <rPh sb="0" eb="2">
      <t>ロソク</t>
    </rPh>
    <rPh sb="7" eb="10">
      <t>シャリョウガワ</t>
    </rPh>
    <rPh sb="11" eb="15">
      <t>シカクシエン</t>
    </rPh>
    <phoneticPr fontId="4"/>
  </si>
  <si>
    <r>
      <t xml:space="preserve">信号情報提供機器
</t>
    </r>
    <r>
      <rPr>
        <sz val="12"/>
        <color theme="0"/>
        <rFont val="ＭＳ Ｐゴシック"/>
        <family val="3"/>
        <charset val="128"/>
      </rPr>
      <t>（信号連携）</t>
    </r>
    <rPh sb="0" eb="2">
      <t>シンゴウ</t>
    </rPh>
    <rPh sb="2" eb="4">
      <t>ジョウホウ</t>
    </rPh>
    <rPh sb="4" eb="6">
      <t>テイキョウ</t>
    </rPh>
    <rPh sb="6" eb="8">
      <t>キキ</t>
    </rPh>
    <rPh sb="10" eb="14">
      <t>シンゴウレンケイ</t>
    </rPh>
    <phoneticPr fontId="4"/>
  </si>
  <si>
    <r>
      <t xml:space="preserve">灯色認識センサ
</t>
    </r>
    <r>
      <rPr>
        <sz val="12"/>
        <color theme="0"/>
        <rFont val="ＭＳ Ｐゴシック"/>
        <family val="3"/>
        <charset val="128"/>
      </rPr>
      <t>（信号連携）</t>
    </r>
    <rPh sb="0" eb="1">
      <t>アカリ</t>
    </rPh>
    <rPh sb="1" eb="2">
      <t>イロ</t>
    </rPh>
    <rPh sb="2" eb="4">
      <t>ニンシキ</t>
    </rPh>
    <phoneticPr fontId="4"/>
  </si>
  <si>
    <r>
      <t xml:space="preserve">電磁誘導線
</t>
    </r>
    <r>
      <rPr>
        <sz val="12"/>
        <color theme="0"/>
        <rFont val="ＭＳ Ｐゴシック"/>
        <family val="3"/>
        <charset val="128"/>
      </rPr>
      <t>（自己位置推定支援）</t>
    </r>
    <rPh sb="0" eb="5">
      <t>デンジユウドウセン</t>
    </rPh>
    <rPh sb="7" eb="9">
      <t>ジコ</t>
    </rPh>
    <rPh sb="9" eb="11">
      <t>イチ</t>
    </rPh>
    <rPh sb="11" eb="13">
      <t>スイテイ</t>
    </rPh>
    <rPh sb="13" eb="15">
      <t>シエン</t>
    </rPh>
    <phoneticPr fontId="4"/>
  </si>
  <si>
    <r>
      <t xml:space="preserve">RFタグ
</t>
    </r>
    <r>
      <rPr>
        <sz val="12"/>
        <color theme="0"/>
        <rFont val="ＭＳ Ｐゴシック"/>
        <family val="3"/>
        <charset val="128"/>
      </rPr>
      <t>（自己位置推定支援）</t>
    </r>
    <phoneticPr fontId="4"/>
  </si>
  <si>
    <r>
      <t xml:space="preserve">磁器マーカ
</t>
    </r>
    <r>
      <rPr>
        <sz val="12"/>
        <color theme="0"/>
        <rFont val="ＭＳ Ｐゴシック"/>
        <family val="3"/>
        <charset val="128"/>
      </rPr>
      <t>（自己位置推定支援）</t>
    </r>
    <rPh sb="0" eb="2">
      <t>ジキ</t>
    </rPh>
    <phoneticPr fontId="4"/>
  </si>
  <si>
    <t>一般管理費を入力してください。
運行管理者の人件費やHP等の広報に係る運営費等が含まれます。</t>
    <rPh sb="0" eb="5">
      <t>イッパンカンリヒ</t>
    </rPh>
    <rPh sb="6" eb="8">
      <t>ニュウリョク</t>
    </rPh>
    <rPh sb="16" eb="21">
      <t>ウンコウカンリシャ</t>
    </rPh>
    <rPh sb="22" eb="25">
      <t>ジンケンヒ</t>
    </rPh>
    <rPh sb="28" eb="29">
      <t>トウ</t>
    </rPh>
    <rPh sb="30" eb="32">
      <t>コウホウ</t>
    </rPh>
    <rPh sb="33" eb="34">
      <t>カカ</t>
    </rPh>
    <rPh sb="35" eb="37">
      <t>ウンエイ</t>
    </rPh>
    <rPh sb="37" eb="38">
      <t>ヒ</t>
    </rPh>
    <rPh sb="38" eb="39">
      <t>トウ</t>
    </rPh>
    <rPh sb="40" eb="41">
      <t>フク</t>
    </rPh>
    <phoneticPr fontId="3"/>
  </si>
  <si>
    <t>バス停・車庫・EV充電設備など自動運転サービスを提供する上で必要となる費用を入力してください。
試算上は耐用年数の期間で減価償却（定額法）を行うことを前提としています。</t>
    <rPh sb="2" eb="3">
      <t>テイ</t>
    </rPh>
    <rPh sb="4" eb="6">
      <t>シャコ</t>
    </rPh>
    <rPh sb="9" eb="13">
      <t>ジュウデンセツビ</t>
    </rPh>
    <rPh sb="15" eb="19">
      <t>ジドウウンテン</t>
    </rPh>
    <rPh sb="24" eb="26">
      <t>テイキョウ</t>
    </rPh>
    <rPh sb="28" eb="29">
      <t>ウエ</t>
    </rPh>
    <rPh sb="30" eb="32">
      <t>ヒツヨウ</t>
    </rPh>
    <rPh sb="35" eb="37">
      <t>ヒヨウ</t>
    </rPh>
    <rPh sb="38" eb="40">
      <t>ニュウリョク</t>
    </rPh>
    <phoneticPr fontId="3"/>
  </si>
  <si>
    <r>
      <t xml:space="preserve">試算を実施する上での事業期間を入力してください（最大10年）。
事業期間内において以下に示す各ステップの開始のタイミングを入力してください。
なお、試算上、想定しないステップについては空欄としてください。
</t>
    </r>
    <r>
      <rPr>
        <b/>
        <sz val="11"/>
        <color theme="1" tint="0.499984740745262"/>
        <rFont val="ＭＳ Ｐゴシック"/>
        <family val="3"/>
        <charset val="128"/>
      </rPr>
      <t>＜参考：各ステップの具体的な内容（ガイドラインp.15）＞
・「レベル２実証運行」ステップ：レベル２による定常運行を通じて手動介入低減策の実施と効果検証を繰り返し行い、レベル４自動運転を実現するために運行ルート上での手動介入を解消していきます。
・「レベル４実証運行」ステップ：レベル２による実証運行を継続しつつ、遠隔監視のみでのレベル４自動運転の運行体制を構築すると共に、自動運行装置の走行環境条件の付与と特定自動運行の許可を受けることで、レベル4本格運行が可能となります。</t>
    </r>
    <rPh sb="10" eb="14">
      <t>ジギョウキカン</t>
    </rPh>
    <rPh sb="15" eb="17">
      <t>ニュウリョク</t>
    </rPh>
    <rPh sb="24" eb="26">
      <t>サイダイ</t>
    </rPh>
    <rPh sb="28" eb="29">
      <t>ネン</t>
    </rPh>
    <rPh sb="32" eb="36">
      <t>ジギョウキカン</t>
    </rPh>
    <rPh sb="36" eb="37">
      <t>ナイ</t>
    </rPh>
    <rPh sb="41" eb="43">
      <t>イカ</t>
    </rPh>
    <rPh sb="44" eb="45">
      <t>シメ</t>
    </rPh>
    <rPh sb="46" eb="47">
      <t>カク</t>
    </rPh>
    <rPh sb="52" eb="54">
      <t>カイシ</t>
    </rPh>
    <rPh sb="61" eb="63">
      <t>ニュウリョク</t>
    </rPh>
    <rPh sb="74" eb="77">
      <t>シサンジョウ</t>
    </rPh>
    <rPh sb="78" eb="80">
      <t>ソウテイ</t>
    </rPh>
    <rPh sb="92" eb="94">
      <t>クウラン</t>
    </rPh>
    <rPh sb="105" eb="107">
      <t>サンコウ</t>
    </rPh>
    <rPh sb="108" eb="109">
      <t>カク</t>
    </rPh>
    <phoneticPr fontId="3"/>
  </si>
  <si>
    <t>1人当たりの平均運賃</t>
    <rPh sb="1" eb="2">
      <t>ニン</t>
    </rPh>
    <rPh sb="2" eb="3">
      <t>ア</t>
    </rPh>
    <rPh sb="6" eb="8">
      <t>ヘイキン</t>
    </rPh>
    <rPh sb="8" eb="10">
      <t>ウンチン</t>
    </rPh>
    <phoneticPr fontId="4"/>
  </si>
  <si>
    <t>年間運行日数</t>
    <rPh sb="0" eb="2">
      <t>ネンカン</t>
    </rPh>
    <rPh sb="2" eb="6">
      <t>ウンコウニッスウ</t>
    </rPh>
    <phoneticPr fontId="4"/>
  </si>
  <si>
    <t>（自動計算）</t>
    <rPh sb="1" eb="5">
      <t>ジドウケイサン</t>
    </rPh>
    <phoneticPr fontId="3"/>
  </si>
  <si>
    <t>[円/人]</t>
    <rPh sb="1" eb="2">
      <t>エン</t>
    </rPh>
    <rPh sb="3" eb="4">
      <t>ニン</t>
    </rPh>
    <phoneticPr fontId="4"/>
  </si>
  <si>
    <r>
      <t xml:space="preserve">収支改善方策により得られる、運賃収入以外の収入の想定額を入力してください。
</t>
    </r>
    <r>
      <rPr>
        <b/>
        <sz val="11"/>
        <color theme="1" tint="0.499984740745262"/>
        <rFont val="ＭＳ Ｐゴシック"/>
        <family val="3"/>
        <charset val="128"/>
      </rPr>
      <t>＜参考＞
・収支改善に向けた方策（ガイドラインp.121～131）</t>
    </r>
    <rPh sb="0" eb="6">
      <t>シュウシカイゼンホウサク</t>
    </rPh>
    <rPh sb="9" eb="10">
      <t>エ</t>
    </rPh>
    <rPh sb="14" eb="16">
      <t>ウンチン</t>
    </rPh>
    <rPh sb="16" eb="18">
      <t>シュウニュウ</t>
    </rPh>
    <rPh sb="18" eb="20">
      <t>イガイ</t>
    </rPh>
    <rPh sb="21" eb="23">
      <t>シュウニュウ</t>
    </rPh>
    <rPh sb="24" eb="26">
      <t>ソウテイ</t>
    </rPh>
    <rPh sb="26" eb="27">
      <t>ガク</t>
    </rPh>
    <rPh sb="28" eb="30">
      <t>ニュウリョク</t>
    </rPh>
    <rPh sb="40" eb="42">
      <t>サンコウ</t>
    </rPh>
    <rPh sb="45" eb="49">
      <t>シュウシカイゼン</t>
    </rPh>
    <rPh sb="50" eb="51">
      <t>ム</t>
    </rPh>
    <rPh sb="53" eb="55">
      <t>ホウサク</t>
    </rPh>
    <phoneticPr fontId="3"/>
  </si>
  <si>
    <t>▽参考：平均運賃や運行本数から運賃収入額を想定する場合は、以下の項目に必要事項を入力してください。</t>
    <rPh sb="1" eb="3">
      <t>サンコウ</t>
    </rPh>
    <rPh sb="4" eb="8">
      <t>ヘイキンウンチン</t>
    </rPh>
    <rPh sb="9" eb="13">
      <t>ウンコウホンスウ</t>
    </rPh>
    <rPh sb="15" eb="19">
      <t>ウンチンシュウニュウ</t>
    </rPh>
    <rPh sb="19" eb="20">
      <t>ガク</t>
    </rPh>
    <rPh sb="21" eb="23">
      <t>ソウテイ</t>
    </rPh>
    <rPh sb="25" eb="27">
      <t>バアイ</t>
    </rPh>
    <rPh sb="29" eb="31">
      <t>イカ</t>
    </rPh>
    <rPh sb="32" eb="34">
      <t>コウモク</t>
    </rPh>
    <rPh sb="35" eb="37">
      <t>ヒツヨウ</t>
    </rPh>
    <rPh sb="37" eb="39">
      <t>ジコウ</t>
    </rPh>
    <rPh sb="40" eb="42">
      <t>ニュウリョク</t>
    </rPh>
    <phoneticPr fontId="3"/>
  </si>
  <si>
    <t>（２）自動運転車両・システム</t>
    <rPh sb="3" eb="9">
      <t>ジドウウンテンシャリョウ</t>
    </rPh>
    <phoneticPr fontId="4"/>
  </si>
  <si>
    <t>車両の購入
※車両の購入費を計上しない場合は入力不要</t>
    <rPh sb="0" eb="2">
      <t>シャリョウ</t>
    </rPh>
    <rPh sb="3" eb="5">
      <t>コウニュウ</t>
    </rPh>
    <rPh sb="7" eb="9">
      <t>シャリョウ</t>
    </rPh>
    <rPh sb="10" eb="13">
      <t>コウニュウヒ</t>
    </rPh>
    <rPh sb="14" eb="16">
      <t>ケイジョウ</t>
    </rPh>
    <rPh sb="19" eb="21">
      <t>バアイ</t>
    </rPh>
    <rPh sb="22" eb="26">
      <t>ニュウリョクフヨウ</t>
    </rPh>
    <phoneticPr fontId="4"/>
  </si>
  <si>
    <t>（２）に含まれる（※以下、入力不要）</t>
    <rPh sb="4" eb="5">
      <t>フク</t>
    </rPh>
    <rPh sb="10" eb="12">
      <t>イカ</t>
    </rPh>
    <rPh sb="13" eb="17">
      <t>ニュウリョクフヨウ</t>
    </rPh>
    <phoneticPr fontId="3"/>
  </si>
  <si>
    <t>（２）に含まれない（※以下に必要事項を入力）</t>
    <rPh sb="4" eb="5">
      <t>フク</t>
    </rPh>
    <rPh sb="11" eb="13">
      <t>イカ</t>
    </rPh>
    <rPh sb="14" eb="18">
      <t>ヒツヨウジコウ</t>
    </rPh>
    <rPh sb="19" eb="21">
      <t>ニュウリョク</t>
    </rPh>
    <phoneticPr fontId="3"/>
  </si>
  <si>
    <t>遠隔監視設備・システムに係る費用</t>
    <rPh sb="10" eb="12">
      <t>ヒヨウ</t>
    </rPh>
    <rPh sb="12" eb="13">
      <t>カカ</t>
    </rPh>
    <phoneticPr fontId="3"/>
  </si>
  <si>
    <t>（３）遠隔監視設備・システム</t>
    <rPh sb="3" eb="9">
      <t>エンカクカンシセツビ</t>
    </rPh>
    <phoneticPr fontId="4"/>
  </si>
  <si>
    <t>（４）燃料油脂費・電気代</t>
    <rPh sb="3" eb="5">
      <t>ネンリョウ</t>
    </rPh>
    <rPh sb="5" eb="7">
      <t>ユシ</t>
    </rPh>
    <rPh sb="7" eb="8">
      <t>ヒ</t>
    </rPh>
    <rPh sb="9" eb="12">
      <t>デンキダイ</t>
    </rPh>
    <phoneticPr fontId="4"/>
  </si>
  <si>
    <t>（５）路車協調設備・システム</t>
    <rPh sb="3" eb="7">
      <t>ロシャキョウチョウ</t>
    </rPh>
    <rPh sb="7" eb="9">
      <t>セツビ</t>
    </rPh>
    <phoneticPr fontId="4"/>
  </si>
  <si>
    <t>（６）その他</t>
    <phoneticPr fontId="4"/>
  </si>
  <si>
    <t>（７）一般管理費</t>
    <rPh sb="3" eb="8">
      <t>イッパンカンリヒ</t>
    </rPh>
    <phoneticPr fontId="4"/>
  </si>
  <si>
    <t>①-(a) 新規車両の購入</t>
    <rPh sb="6" eb="10">
      <t>シンキシャリョウ</t>
    </rPh>
    <rPh sb="11" eb="13">
      <t>コウニュウ</t>
    </rPh>
    <phoneticPr fontId="3"/>
  </si>
  <si>
    <t>①-(b) 新規車両のリース</t>
    <rPh sb="6" eb="10">
      <t>シンキシャリョウ</t>
    </rPh>
    <phoneticPr fontId="3"/>
  </si>
  <si>
    <t>自動運転設備・システム</t>
    <rPh sb="0" eb="4">
      <t>ジドウウンテン</t>
    </rPh>
    <rPh sb="4" eb="6">
      <t>セツビ</t>
    </rPh>
    <phoneticPr fontId="4"/>
  </si>
  <si>
    <t>車両の改造
（自動運転車両設備・システムの追加）</t>
    <rPh sb="0" eb="2">
      <t>シャリョウ</t>
    </rPh>
    <rPh sb="3" eb="5">
      <t>カイゾウ</t>
    </rPh>
    <phoneticPr fontId="4"/>
  </si>
  <si>
    <t>自動運転でない場合の支出額の設定</t>
    <rPh sb="0" eb="4">
      <t>ジドウウンテン</t>
    </rPh>
    <rPh sb="7" eb="9">
      <t>バアイ</t>
    </rPh>
    <rPh sb="10" eb="12">
      <t>シシュツ</t>
    </rPh>
    <rPh sb="12" eb="13">
      <t>ガク</t>
    </rPh>
    <rPh sb="14" eb="16">
      <t>セッテイ</t>
    </rPh>
    <phoneticPr fontId="4"/>
  </si>
  <si>
    <t>人件費</t>
    <rPh sb="0" eb="3">
      <t>ジンケンヒ</t>
    </rPh>
    <phoneticPr fontId="4"/>
  </si>
  <si>
    <t>ドライバーの人件費を入力してください。</t>
    <rPh sb="6" eb="9">
      <t>ジンケンヒ</t>
    </rPh>
    <rPh sb="10" eb="12">
      <t>ニュウリョク</t>
    </rPh>
    <phoneticPr fontId="4"/>
  </si>
  <si>
    <t>本シートには、自動運転でない場合の支出額を入力してください。
自動運転でない場合の支出額を整理することで、自動運転の場合と自動運転でない場合の試算結果を比較することができます。</t>
    <rPh sb="0" eb="1">
      <t>ホン</t>
    </rPh>
    <rPh sb="7" eb="11">
      <t>ジドウウンテン</t>
    </rPh>
    <rPh sb="14" eb="16">
      <t>バアイ</t>
    </rPh>
    <rPh sb="17" eb="20">
      <t>シシュツガク</t>
    </rPh>
    <rPh sb="21" eb="23">
      <t>ニュウリョク</t>
    </rPh>
    <rPh sb="31" eb="35">
      <t>ジドウウンテン</t>
    </rPh>
    <rPh sb="38" eb="40">
      <t>バアイ</t>
    </rPh>
    <rPh sb="41" eb="44">
      <t>シシュツガク</t>
    </rPh>
    <rPh sb="45" eb="47">
      <t>セイリ</t>
    </rPh>
    <rPh sb="53" eb="57">
      <t>ジドウウンテン</t>
    </rPh>
    <rPh sb="58" eb="60">
      <t>バアイ</t>
    </rPh>
    <rPh sb="61" eb="65">
      <t>ジドウウンテン</t>
    </rPh>
    <rPh sb="68" eb="70">
      <t>バアイ</t>
    </rPh>
    <rPh sb="71" eb="75">
      <t>シサンケッカ</t>
    </rPh>
    <rPh sb="76" eb="78">
      <t>ヒカク</t>
    </rPh>
    <phoneticPr fontId="3"/>
  </si>
  <si>
    <t>（４）その他</t>
    <phoneticPr fontId="4"/>
  </si>
  <si>
    <t>（５）一般管理費</t>
    <rPh sb="3" eb="8">
      <t>イッパンカンリヒ</t>
    </rPh>
    <phoneticPr fontId="4"/>
  </si>
  <si>
    <t>入力シートA</t>
    <rPh sb="0" eb="2">
      <t>ニュウリョク</t>
    </rPh>
    <phoneticPr fontId="4"/>
  </si>
  <si>
    <t>入力シートB</t>
    <rPh sb="0" eb="2">
      <t>ニュウリョク</t>
    </rPh>
    <phoneticPr fontId="4"/>
  </si>
  <si>
    <t>自動運転でない場合</t>
    <rPh sb="0" eb="4">
      <t>ジドウウンテン</t>
    </rPh>
    <rPh sb="7" eb="9">
      <t>バアイ</t>
    </rPh>
    <phoneticPr fontId="3"/>
  </si>
  <si>
    <t>⇒購入費は「車両償却費」、車両修繕費は「車両修繕費」に計上</t>
    <rPh sb="1" eb="4">
      <t>コウニュウヒ</t>
    </rPh>
    <rPh sb="6" eb="11">
      <t>シャリョウショウキャクヒ</t>
    </rPh>
    <rPh sb="13" eb="18">
      <t>シャリョウシュウゼンヒ</t>
    </rPh>
    <rPh sb="20" eb="25">
      <t>シャリョウシュウゼンヒ</t>
    </rPh>
    <rPh sb="27" eb="29">
      <t>ケイジョウ</t>
    </rPh>
    <phoneticPr fontId="3"/>
  </si>
  <si>
    <t>※自動運転設備・システムの保守・運用費も含む</t>
    <rPh sb="20" eb="21">
      <t>フク</t>
    </rPh>
    <phoneticPr fontId="3"/>
  </si>
  <si>
    <t>リース費（※）</t>
    <rPh sb="3" eb="4">
      <t>ヒ</t>
    </rPh>
    <phoneticPr fontId="4"/>
  </si>
  <si>
    <t>⇒「車両償却費」に計上</t>
    <rPh sb="2" eb="7">
      <t>シャリョウショウキャクヒ</t>
    </rPh>
    <rPh sb="9" eb="11">
      <t>ケイジョウ</t>
    </rPh>
    <phoneticPr fontId="3"/>
  </si>
  <si>
    <t>⇒導入費は「車両改造費」、保守・運用費は「自動運転車両設備修繕費」に計上</t>
    <rPh sb="1" eb="3">
      <t>ドウニュウ</t>
    </rPh>
    <rPh sb="3" eb="4">
      <t>ヒ</t>
    </rPh>
    <rPh sb="6" eb="8">
      <t>シャリョウ</t>
    </rPh>
    <rPh sb="8" eb="10">
      <t>カイゾウ</t>
    </rPh>
    <rPh sb="10" eb="11">
      <t>ヒ</t>
    </rPh>
    <rPh sb="13" eb="15">
      <t>ホシュ</t>
    </rPh>
    <rPh sb="16" eb="19">
      <t>ウンヨウヒ</t>
    </rPh>
    <rPh sb="21" eb="32">
      <t>ジドウウンテンシャリョウセツビシュウゼンヒ</t>
    </rPh>
    <rPh sb="34" eb="36">
      <t>ケイジョウ</t>
    </rPh>
    <phoneticPr fontId="3"/>
  </si>
  <si>
    <t>遠隔監視設備・システム</t>
    <rPh sb="0" eb="6">
      <t>エンカクカンシセツビ</t>
    </rPh>
    <phoneticPr fontId="4"/>
  </si>
  <si>
    <t>導入時期</t>
    <rPh sb="0" eb="4">
      <t>ドウニュウジキ</t>
    </rPh>
    <phoneticPr fontId="4"/>
  </si>
  <si>
    <t>【①-(a) 新規車両の購入】を選択した場合に入力</t>
    <rPh sb="7" eb="11">
      <t>シンキシャリョウ</t>
    </rPh>
    <rPh sb="12" eb="14">
      <t>コウニュウ</t>
    </rPh>
    <rPh sb="16" eb="18">
      <t>センタク</t>
    </rPh>
    <phoneticPr fontId="3"/>
  </si>
  <si>
    <t>【①-(b) 新規車両のリース】を選択した場合に入力</t>
    <rPh sb="7" eb="11">
      <t>シンキシャリョウ</t>
    </rPh>
    <rPh sb="17" eb="19">
      <t>センタク</t>
    </rPh>
    <rPh sb="24" eb="26">
      <t>ニュウリョク</t>
    </rPh>
    <phoneticPr fontId="3"/>
  </si>
  <si>
    <t>【②既存車両の改造】を選択した場合に入力</t>
    <rPh sb="2" eb="4">
      <t>キゾン</t>
    </rPh>
    <rPh sb="4" eb="6">
      <t>シャリョウ</t>
    </rPh>
    <rPh sb="7" eb="9">
      <t>カイゾウ</t>
    </rPh>
    <rPh sb="11" eb="13">
      <t>センタク</t>
    </rPh>
    <phoneticPr fontId="3"/>
  </si>
  <si>
    <t>（２）車両の購入・リース</t>
    <rPh sb="3" eb="5">
      <t>シャリョウ</t>
    </rPh>
    <rPh sb="6" eb="8">
      <t>コウニュウ</t>
    </rPh>
    <phoneticPr fontId="4"/>
  </si>
  <si>
    <r>
      <t xml:space="preserve">自動運転車両を調達する際には、【①新規車両（予め自動運転のためのカメラ・センサやシステムを搭載した車両）の購入等をする場合】と、【②既存車両（使用中の非自動運転車両）を改造する場合】が考えられます。
また、①新規車両を調達する場合には、事業主体（または運行主体）が【(a)購入する場合】と、【(b)リース契約により車両を借用する場合】が考えられます。
自動運転車両の調達パターンを選択した上で、該当箇所に必要な情報を入力してください。
車両の購入費および改造費は、試算上は耐用年数の期間で減価償却（定額法）を行うことを前提としています。
</t>
    </r>
    <r>
      <rPr>
        <b/>
        <sz val="11"/>
        <color theme="1" tint="0.499984740745262"/>
        <rFont val="ＭＳ Ｐゴシック"/>
        <family val="3"/>
        <charset val="128"/>
      </rPr>
      <t>＜参考＞
・自動運転車両の調達（ガイドラインp.50）
・自動運転車両の例（ガイドラインp.113）</t>
    </r>
    <rPh sb="177" eb="183">
      <t>ジドウウンテンシャリョウ</t>
    </rPh>
    <rPh sb="184" eb="186">
      <t>チョウタツ</t>
    </rPh>
    <rPh sb="191" eb="193">
      <t>センタク</t>
    </rPh>
    <rPh sb="195" eb="196">
      <t>ウエ</t>
    </rPh>
    <rPh sb="198" eb="202">
      <t>ガイトウカショ</t>
    </rPh>
    <rPh sb="203" eb="205">
      <t>ヒツヨウ</t>
    </rPh>
    <rPh sb="206" eb="208">
      <t>ジョウホウ</t>
    </rPh>
    <rPh sb="209" eb="211">
      <t>ニュウリョク</t>
    </rPh>
    <rPh sb="219" eb="221">
      <t>シャリョウ</t>
    </rPh>
    <rPh sb="222" eb="225">
      <t>コウニュウヒ</t>
    </rPh>
    <rPh sb="228" eb="231">
      <t>カイゾウヒ</t>
    </rPh>
    <rPh sb="277" eb="283">
      <t>ジドウウンテンシャリョウ</t>
    </rPh>
    <rPh sb="284" eb="286">
      <t>チョウタツ</t>
    </rPh>
    <rPh sb="300" eb="306">
      <t>ジドウウンテンシャリョウ</t>
    </rPh>
    <rPh sb="307" eb="308">
      <t>レイ</t>
    </rPh>
    <phoneticPr fontId="4"/>
  </si>
  <si>
    <r>
      <t xml:space="preserve">導入する路車協調設備・システムの種類ごとに必要事項を入力してください。
試算上は耐用年数の期間で減価償却（定額法）を行うことを前提としています。
</t>
    </r>
    <r>
      <rPr>
        <b/>
        <sz val="11"/>
        <color theme="1" tint="0.499984740745262"/>
        <rFont val="ＭＳ Ｐゴシック"/>
        <family val="3"/>
        <charset val="128"/>
      </rPr>
      <t>＜参考＞
・路車協調施設の例（ガイドラインp.114）</t>
    </r>
    <rPh sb="0" eb="2">
      <t>ドウニュウ</t>
    </rPh>
    <rPh sb="4" eb="5">
      <t>ロ</t>
    </rPh>
    <rPh sb="5" eb="6">
      <t>シャ</t>
    </rPh>
    <rPh sb="6" eb="8">
      <t>キョウチョウ</t>
    </rPh>
    <rPh sb="8" eb="10">
      <t>セツビ</t>
    </rPh>
    <rPh sb="16" eb="18">
      <t>シュルイ</t>
    </rPh>
    <rPh sb="21" eb="23">
      <t>ヒツヨウ</t>
    </rPh>
    <rPh sb="23" eb="25">
      <t>ジコウ</t>
    </rPh>
    <rPh sb="26" eb="28">
      <t>ニュウリョク</t>
    </rPh>
    <rPh sb="36" eb="38">
      <t>シサン</t>
    </rPh>
    <rPh sb="38" eb="39">
      <t>ジョウ</t>
    </rPh>
    <rPh sb="40" eb="42">
      <t>タイヨウ</t>
    </rPh>
    <rPh sb="42" eb="44">
      <t>ネンスウ</t>
    </rPh>
    <rPh sb="45" eb="47">
      <t>キカン</t>
    </rPh>
    <rPh sb="48" eb="50">
      <t>ゲンカ</t>
    </rPh>
    <rPh sb="50" eb="52">
      <t>ショウキャク</t>
    </rPh>
    <rPh sb="53" eb="56">
      <t>テイガクホウ</t>
    </rPh>
    <rPh sb="58" eb="59">
      <t>オコナ</t>
    </rPh>
    <rPh sb="63" eb="65">
      <t>ゼンテイ</t>
    </rPh>
    <rPh sb="80" eb="84">
      <t>ロシャキョウチョウ</t>
    </rPh>
    <rPh sb="84" eb="86">
      <t>シセツ</t>
    </rPh>
    <phoneticPr fontId="3"/>
  </si>
  <si>
    <t>自動運転でない場合の車両の調達について、該当する項目（購入またはリース）に必要な情報を入力してください。</t>
    <rPh sb="7" eb="9">
      <t>バアイ</t>
    </rPh>
    <rPh sb="10" eb="11">
      <t>リョウ</t>
    </rPh>
    <rPh sb="12" eb="14">
      <t>チョウタツ</t>
    </rPh>
    <rPh sb="20" eb="22">
      <t>ガイトウ</t>
    </rPh>
    <rPh sb="24" eb="26">
      <t>コウモク</t>
    </rPh>
    <rPh sb="27" eb="29">
      <t>コウニュウ</t>
    </rPh>
    <rPh sb="36" eb="38">
      <t>ヒツヨウ</t>
    </rPh>
    <rPh sb="39" eb="41">
      <t>ジョウホウ</t>
    </rPh>
    <rPh sb="42" eb="44">
      <t>ニュウリョク</t>
    </rPh>
    <phoneticPr fontId="4"/>
  </si>
  <si>
    <t>バス停・車庫・EV充電設備など自動運転でない場合においても必要となる費用を入力してください。
試算上は耐用年数の期間で減価償却（定額法）を行うことを前提としています。</t>
    <rPh sb="2" eb="3">
      <t>テイ</t>
    </rPh>
    <rPh sb="4" eb="6">
      <t>シャコ</t>
    </rPh>
    <rPh sb="9" eb="13">
      <t>ジュウデンセツビ</t>
    </rPh>
    <rPh sb="15" eb="19">
      <t>ジドウウンテン</t>
    </rPh>
    <rPh sb="22" eb="24">
      <t>バアイ</t>
    </rPh>
    <rPh sb="29" eb="31">
      <t>ヒツヨウ</t>
    </rPh>
    <rPh sb="34" eb="36">
      <t>ヒヨウ</t>
    </rPh>
    <rPh sb="37" eb="39">
      <t>ニュウリョク</t>
    </rPh>
    <phoneticPr fontId="3"/>
  </si>
  <si>
    <t>入力シートA</t>
    <rPh sb="0" eb="2">
      <t>ニュウリョク</t>
    </rPh>
    <phoneticPr fontId="3"/>
  </si>
  <si>
    <t>入力シートB</t>
    <rPh sb="0" eb="2">
      <t>ニュウリョク</t>
    </rPh>
    <phoneticPr fontId="3"/>
  </si>
  <si>
    <t>自動運転でない場合の支出額を入力します。
自動運転でない場合の支出額を整理することで、自動運転の場合と自動運転でない場合の支出額を比較することができます。</t>
    <rPh sb="0" eb="2">
      <t>ジドウ</t>
    </rPh>
    <rPh sb="2" eb="4">
      <t>ウンテン</t>
    </rPh>
    <rPh sb="7" eb="9">
      <t>バアイ</t>
    </rPh>
    <rPh sb="10" eb="12">
      <t>シシュツ</t>
    </rPh>
    <rPh sb="12" eb="13">
      <t>ガク</t>
    </rPh>
    <rPh sb="14" eb="16">
      <t>ニュウリョク</t>
    </rPh>
    <rPh sb="21" eb="23">
      <t>ジドウ</t>
    </rPh>
    <rPh sb="23" eb="25">
      <t>ウンテン</t>
    </rPh>
    <rPh sb="28" eb="30">
      <t>バアイ</t>
    </rPh>
    <rPh sb="31" eb="33">
      <t>シシュツ</t>
    </rPh>
    <rPh sb="33" eb="34">
      <t>ガク</t>
    </rPh>
    <rPh sb="35" eb="37">
      <t>セイリ</t>
    </rPh>
    <rPh sb="43" eb="45">
      <t>ジドウ</t>
    </rPh>
    <rPh sb="45" eb="47">
      <t>ウンテン</t>
    </rPh>
    <rPh sb="48" eb="50">
      <t>バアイ</t>
    </rPh>
    <rPh sb="51" eb="53">
      <t>ジドウ</t>
    </rPh>
    <rPh sb="53" eb="55">
      <t>ウンテン</t>
    </rPh>
    <rPh sb="58" eb="60">
      <t>バアイ</t>
    </rPh>
    <rPh sb="61" eb="64">
      <t>シシュツガク</t>
    </rPh>
    <rPh sb="65" eb="67">
      <t>ヒカク</t>
    </rPh>
    <phoneticPr fontId="3"/>
  </si>
  <si>
    <t>「入力シートA」に入力した内容をもとに自動計算されます。
事業期間内における支出額や収入額の変化を確認することができます。また、「入力シートB」に必要事項を入力することで、自動運転の場合と自動運転でない場合の支出額を比較することもできます。
自動運転サービス内容の精査や事業の実施判断等の根拠として活用してください。</t>
    <rPh sb="1" eb="3">
      <t>ニュウリョク</t>
    </rPh>
    <rPh sb="9" eb="11">
      <t>ニュウリョク</t>
    </rPh>
    <rPh sb="13" eb="15">
      <t>ナイヨウ</t>
    </rPh>
    <rPh sb="19" eb="23">
      <t>ジドウケイサン</t>
    </rPh>
    <rPh sb="29" eb="34">
      <t>ジギョウキカンナイ</t>
    </rPh>
    <rPh sb="38" eb="41">
      <t>シシュツガク</t>
    </rPh>
    <rPh sb="46" eb="48">
      <t>ヘンカ</t>
    </rPh>
    <rPh sb="49" eb="51">
      <t>カクニン</t>
    </rPh>
    <rPh sb="73" eb="77">
      <t>ヒツヨウジコウ</t>
    </rPh>
    <rPh sb="78" eb="80">
      <t>ニュウリョク</t>
    </rPh>
    <rPh sb="86" eb="90">
      <t>ジドウウンテン</t>
    </rPh>
    <rPh sb="91" eb="93">
      <t>バアイ</t>
    </rPh>
    <rPh sb="94" eb="98">
      <t>ジドウウンテン</t>
    </rPh>
    <rPh sb="104" eb="107">
      <t>シシュツガク</t>
    </rPh>
    <rPh sb="108" eb="110">
      <t>ヒカク</t>
    </rPh>
    <rPh sb="119" eb="120">
      <t>ヒカカククニウンコウュウガク</t>
    </rPh>
    <rPh sb="149" eb="151">
      <t>カツヨウ</t>
    </rPh>
    <phoneticPr fontId="3"/>
  </si>
  <si>
    <t>１．事業期間の設定</t>
    <rPh sb="2" eb="6">
      <t>ジギョウキカン</t>
    </rPh>
    <rPh sb="7" eb="9">
      <t>セッテイ</t>
    </rPh>
    <phoneticPr fontId="3"/>
  </si>
  <si>
    <t>２．支出額の設定</t>
    <rPh sb="2" eb="4">
      <t>シシュツ</t>
    </rPh>
    <rPh sb="4" eb="5">
      <t>ガク</t>
    </rPh>
    <rPh sb="6" eb="8">
      <t>セッテイ</t>
    </rPh>
    <phoneticPr fontId="3"/>
  </si>
  <si>
    <t>４．収入額の設定</t>
    <rPh sb="2" eb="5">
      <t>シュウニュウガク</t>
    </rPh>
    <rPh sb="6" eb="8">
      <t>セッテイ</t>
    </rPh>
    <phoneticPr fontId="3"/>
  </si>
  <si>
    <t>まず、遠隔監視設備・システムに係る費用が（２）に含まれるかどうかを選択してください。
（２）に含まれない場合は、導入する遠隔監視設備・システムについて必要事項を入力してください。
試算上は耐用年数の期間で減価償却（定額法）を行うことを前提としています。</t>
    <rPh sb="15" eb="16">
      <t>カカ</t>
    </rPh>
    <rPh sb="17" eb="19">
      <t>ヒヨウ</t>
    </rPh>
    <rPh sb="24" eb="25">
      <t>フク</t>
    </rPh>
    <rPh sb="33" eb="35">
      <t>センタク</t>
    </rPh>
    <rPh sb="47" eb="48">
      <t>フク</t>
    </rPh>
    <rPh sb="52" eb="54">
      <t>バアイ</t>
    </rPh>
    <rPh sb="56" eb="58">
      <t>ドウニュウ</t>
    </rPh>
    <rPh sb="60" eb="66">
      <t>エンカクカンシセツビ</t>
    </rPh>
    <rPh sb="75" eb="77">
      <t>ヒツヨウ</t>
    </rPh>
    <rPh sb="77" eb="79">
      <t>ジコウ</t>
    </rPh>
    <rPh sb="80" eb="82">
      <t>ニュウリョク</t>
    </rPh>
    <rPh sb="90" eb="92">
      <t>シサン</t>
    </rPh>
    <rPh sb="92" eb="93">
      <t>ジョウ</t>
    </rPh>
    <rPh sb="94" eb="96">
      <t>タイヨウ</t>
    </rPh>
    <rPh sb="96" eb="98">
      <t>ネンスウ</t>
    </rPh>
    <rPh sb="99" eb="101">
      <t>キカン</t>
    </rPh>
    <rPh sb="102" eb="104">
      <t>ゲンカ</t>
    </rPh>
    <rPh sb="104" eb="106">
      <t>ショウキャク</t>
    </rPh>
    <rPh sb="107" eb="110">
      <t>テイガクホウ</t>
    </rPh>
    <rPh sb="112" eb="113">
      <t>オコナ</t>
    </rPh>
    <rPh sb="117" eb="119">
      <t>ゼンテイ</t>
    </rPh>
    <phoneticPr fontId="3"/>
  </si>
  <si>
    <t>⇒「人件費」に計上</t>
  </si>
  <si>
    <t>⇒「燃料油脂費・電気代」に計上</t>
    <rPh sb="2" eb="7">
      <t>ネンリョウユシヒ</t>
    </rPh>
    <rPh sb="8" eb="11">
      <t>デンキダイ</t>
    </rPh>
    <phoneticPr fontId="3"/>
  </si>
  <si>
    <t>⇒整備費は「その他償却費」、保守・運用費は「その他修繕費」に計上（以下同じ）</t>
    <rPh sb="1" eb="3">
      <t>セイビ</t>
    </rPh>
    <rPh sb="3" eb="4">
      <t>ヒ</t>
    </rPh>
    <rPh sb="8" eb="9">
      <t>タ</t>
    </rPh>
    <rPh sb="9" eb="12">
      <t>ショウキャクヒ</t>
    </rPh>
    <rPh sb="14" eb="16">
      <t>ホシュ</t>
    </rPh>
    <rPh sb="17" eb="20">
      <t>ウンヨウヒ</t>
    </rPh>
    <rPh sb="24" eb="25">
      <t>タ</t>
    </rPh>
    <rPh sb="25" eb="28">
      <t>シュウゼンヒ</t>
    </rPh>
    <rPh sb="30" eb="32">
      <t>ケイジョウ</t>
    </rPh>
    <rPh sb="33" eb="36">
      <t>イカオナ</t>
    </rPh>
    <phoneticPr fontId="3"/>
  </si>
  <si>
    <t>⇒「一般管理費」に計上</t>
    <rPh sb="2" eb="7">
      <t>イッパンカンリヒ</t>
    </rPh>
    <phoneticPr fontId="3"/>
  </si>
  <si>
    <t>５．デフレーターの考慮</t>
    <rPh sb="9" eb="11">
      <t>コウリョ</t>
    </rPh>
    <phoneticPr fontId="4"/>
  </si>
  <si>
    <t>試算を実施する上で、デフレーターを考慮する場合は以下に必要事項を入力してください。
なお、デフレーターは、支出額及び収入額に反映されます。
＜参考＞
・デフレーター：一定期間の物価動向を把握するための指数の一つで、名目金額から実質金額を算出するために用いられる価格指数のこと。</t>
    <rPh sb="2" eb="8">
      <t>シャカイテキワリビキリツ</t>
    </rPh>
    <rPh sb="13" eb="15">
      <t>バアイ</t>
    </rPh>
    <rPh sb="16" eb="18">
      <t>イカ</t>
    </rPh>
    <rPh sb="19" eb="23">
      <t>ヒツヨウジコウ</t>
    </rPh>
    <rPh sb="24" eb="26">
      <t>ニュウリョク</t>
    </rPh>
    <rPh sb="36" eb="38">
      <t>サンコウ</t>
    </rPh>
    <rPh sb="53" eb="56">
      <t>シシュツガク</t>
    </rPh>
    <rPh sb="56" eb="57">
      <t>オヨ</t>
    </rPh>
    <rPh sb="58" eb="61">
      <t>シュウニュウガク</t>
    </rPh>
    <rPh sb="62" eb="64">
      <t>ハンエイ</t>
    </rPh>
    <rPh sb="69" eb="75">
      <t>シャカイテキワリビキリツ</t>
    </rPh>
    <phoneticPr fontId="3"/>
  </si>
  <si>
    <t>＜デフレーター＞</t>
    <phoneticPr fontId="3"/>
  </si>
  <si>
    <r>
      <t>（１）年間事業収支　</t>
    </r>
    <r>
      <rPr>
        <sz val="12"/>
        <color theme="0"/>
        <rFont val="ＭＳ Ｐゴシック"/>
        <family val="3"/>
        <charset val="128"/>
      </rPr>
      <t>【補助金適用なし】　【デフレーター考慮なし】</t>
    </r>
    <rPh sb="3" eb="9">
      <t>ネンカンジギョウシュウシ</t>
    </rPh>
    <rPh sb="11" eb="14">
      <t>ホジョキン</t>
    </rPh>
    <rPh sb="14" eb="16">
      <t>テキヨウ</t>
    </rPh>
    <rPh sb="26" eb="28">
      <t>コウリョ</t>
    </rPh>
    <phoneticPr fontId="4"/>
  </si>
  <si>
    <r>
      <t>（２）年間事業収支</t>
    </r>
    <r>
      <rPr>
        <sz val="14"/>
        <color theme="0"/>
        <rFont val="ＭＳ Ｐゴシック"/>
        <family val="3"/>
        <charset val="128"/>
      </rPr>
      <t>　</t>
    </r>
    <r>
      <rPr>
        <b/>
        <sz val="14"/>
        <color theme="0"/>
        <rFont val="ＭＳ Ｐゴシック"/>
        <family val="3"/>
        <charset val="128"/>
      </rPr>
      <t>【補助金適用あり】</t>
    </r>
    <r>
      <rPr>
        <sz val="12"/>
        <color theme="0"/>
        <rFont val="ＭＳ Ｐゴシック"/>
        <family val="3"/>
        <charset val="128"/>
      </rPr>
      <t>　【デフレーター考慮なし】</t>
    </r>
    <rPh sb="3" eb="9">
      <t>ネンカンジギョウシュウシ</t>
    </rPh>
    <phoneticPr fontId="4"/>
  </si>
  <si>
    <r>
      <t>（３）年間事業収支　</t>
    </r>
    <r>
      <rPr>
        <sz val="12"/>
        <color theme="0"/>
        <rFont val="ＭＳ Ｐゴシック"/>
        <family val="3"/>
        <charset val="128"/>
      </rPr>
      <t>【補助金適用なし】　</t>
    </r>
    <r>
      <rPr>
        <b/>
        <sz val="14"/>
        <color theme="0"/>
        <rFont val="ＭＳ Ｐゴシック"/>
        <family val="3"/>
        <charset val="128"/>
      </rPr>
      <t>【デフレーター考慮あり】</t>
    </r>
    <rPh sb="3" eb="9">
      <t>ネンカンジギョウシュウシ</t>
    </rPh>
    <phoneticPr fontId="4"/>
  </si>
  <si>
    <t>（４）年間事業収支　【補助金適用あり】　【デフレーター考慮あり】</t>
    <rPh sb="3" eb="9">
      <t>ネンカンジギョウシュウシ</t>
    </rPh>
    <phoneticPr fontId="4"/>
  </si>
  <si>
    <r>
      <t>（１）年間事業収支　</t>
    </r>
    <r>
      <rPr>
        <sz val="12"/>
        <color theme="0"/>
        <rFont val="ＭＳ Ｐゴシック"/>
        <family val="3"/>
        <charset val="128"/>
      </rPr>
      <t>【補助金適用なし】　【デフレーター考慮なし】</t>
    </r>
    <rPh sb="3" eb="9">
      <t>ネンカンジギョウシュウシ</t>
    </rPh>
    <rPh sb="11" eb="14">
      <t>ホジョキン</t>
    </rPh>
    <rPh sb="14" eb="16">
      <t>テキヨウ</t>
    </rPh>
    <rPh sb="27" eb="29">
      <t>コウリョ</t>
    </rPh>
    <phoneticPr fontId="4"/>
  </si>
  <si>
    <t>５．デフレーターの考慮</t>
    <rPh sb="9" eb="11">
      <t>コウリョ</t>
    </rPh>
    <phoneticPr fontId="3"/>
  </si>
  <si>
    <t>車両の運行に必要な燃料油脂費、電気代を入力してください。
（ガソリン車の場合は燃料代、EV車の場合は電気代を入力してください。）</t>
    <rPh sb="0" eb="2">
      <t>シャリョウ</t>
    </rPh>
    <rPh sb="3" eb="5">
      <t>ウンコウ</t>
    </rPh>
    <rPh sb="6" eb="8">
      <t>ヒツヨウ</t>
    </rPh>
    <rPh sb="9" eb="14">
      <t>ネンリョウユシヒ</t>
    </rPh>
    <rPh sb="15" eb="18">
      <t>デンキダイ</t>
    </rPh>
    <rPh sb="19" eb="21">
      <t>ニュウリョク</t>
    </rPh>
    <rPh sb="34" eb="35">
      <t>シャ</t>
    </rPh>
    <rPh sb="36" eb="38">
      <t>バアイ</t>
    </rPh>
    <rPh sb="39" eb="42">
      <t>ネンリョウダイ</t>
    </rPh>
    <rPh sb="45" eb="46">
      <t>シャ</t>
    </rPh>
    <rPh sb="47" eb="49">
      <t>バアイ</t>
    </rPh>
    <rPh sb="50" eb="53">
      <t>デンキダイ</t>
    </rPh>
    <rPh sb="54" eb="56">
      <t>ニュウリョク</t>
    </rPh>
    <phoneticPr fontId="3"/>
  </si>
  <si>
    <t>⇒自動運転のために車両に設置されたセンサ等の保守点検や自動運転システムの運用に係る費用
　「自動運転車両設備修繕費」に計上</t>
    <rPh sb="1" eb="3">
      <t>ジドウ</t>
    </rPh>
    <rPh sb="3" eb="5">
      <t>ウンテン</t>
    </rPh>
    <rPh sb="9" eb="11">
      <t>シャリョウ</t>
    </rPh>
    <rPh sb="12" eb="14">
      <t>セッチ</t>
    </rPh>
    <rPh sb="20" eb="21">
      <t>トウ</t>
    </rPh>
    <rPh sb="22" eb="24">
      <t>ホシュ</t>
    </rPh>
    <rPh sb="24" eb="26">
      <t>テンケン</t>
    </rPh>
    <rPh sb="27" eb="29">
      <t>ジドウ</t>
    </rPh>
    <rPh sb="29" eb="31">
      <t>ウンテン</t>
    </rPh>
    <rPh sb="36" eb="38">
      <t>ウンヨウ</t>
    </rPh>
    <rPh sb="39" eb="40">
      <t>カカ</t>
    </rPh>
    <rPh sb="41" eb="43">
      <t>ヒヨウ</t>
    </rPh>
    <rPh sb="46" eb="57">
      <t>ジドウウンテンシャリョウセツビシュウゼンヒ</t>
    </rPh>
    <rPh sb="59" eb="61">
      <t>ケイジョウ</t>
    </rPh>
    <phoneticPr fontId="3"/>
  </si>
  <si>
    <t>購入額
（設備投資）</t>
    <rPh sb="0" eb="2">
      <t>コウニュウ</t>
    </rPh>
    <rPh sb="2" eb="3">
      <t>ガク</t>
    </rPh>
    <rPh sb="5" eb="7">
      <t>セツビ</t>
    </rPh>
    <rPh sb="7" eb="9">
      <t>トウシ</t>
    </rPh>
    <phoneticPr fontId="4"/>
  </si>
  <si>
    <t>購入額
（設備投資）</t>
    <rPh sb="0" eb="2">
      <t>コウニュウ</t>
    </rPh>
    <rPh sb="2" eb="3">
      <t>ガク</t>
    </rPh>
    <phoneticPr fontId="4"/>
  </si>
  <si>
    <t>改造に係る
金額
（設備投資）</t>
    <rPh sb="0" eb="2">
      <t>カイゾウ</t>
    </rPh>
    <rPh sb="3" eb="4">
      <t>カカ</t>
    </rPh>
    <rPh sb="6" eb="8">
      <t>キンガク</t>
    </rPh>
    <phoneticPr fontId="4"/>
  </si>
  <si>
    <t>整備費
（設備投資）</t>
    <rPh sb="0" eb="3">
      <t>セイビヒ</t>
    </rPh>
    <phoneticPr fontId="4"/>
  </si>
  <si>
    <t>導入に係る
金額
（設備投資）</t>
    <rPh sb="0" eb="2">
      <t>ドウニュウ</t>
    </rPh>
    <rPh sb="3" eb="4">
      <t>カカ</t>
    </rPh>
    <rPh sb="6" eb="8">
      <t>キンガク</t>
    </rPh>
    <rPh sb="10" eb="12">
      <t>セツビ</t>
    </rPh>
    <rPh sb="12" eb="14">
      <t>トウシ</t>
    </rPh>
    <phoneticPr fontId="4"/>
  </si>
  <si>
    <t>⇒整備費は「路車協調設備・システム償却費」、保守・運用費は「路車協調設備・システム修繕費」に計上</t>
    <phoneticPr fontId="3"/>
  </si>
  <si>
    <t>⇒整備費は「その他償却費」、保守・運用費は「その他修繕費」に計上</t>
    <phoneticPr fontId="3"/>
  </si>
  <si>
    <t>補助対象（設備投資）</t>
    <rPh sb="0" eb="4">
      <t>ホジョタイショウ</t>
    </rPh>
    <rPh sb="5" eb="9">
      <t>セツビトウシ</t>
    </rPh>
    <phoneticPr fontId="4"/>
  </si>
  <si>
    <t>補助対象（維持・運用）</t>
    <rPh sb="0" eb="4">
      <t>ホジョタイショウ</t>
    </rPh>
    <rPh sb="5" eb="7">
      <t>イジ</t>
    </rPh>
    <rPh sb="8" eb="10">
      <t>ウンヨウ</t>
    </rPh>
    <phoneticPr fontId="4"/>
  </si>
  <si>
    <t>○設備投資に対する補助</t>
    <rPh sb="1" eb="5">
      <t>セツビトウシ</t>
    </rPh>
    <rPh sb="6" eb="7">
      <t>タイ</t>
    </rPh>
    <rPh sb="9" eb="11">
      <t>ホジョ</t>
    </rPh>
    <phoneticPr fontId="3"/>
  </si>
  <si>
    <t>○維持・運用に対する補助</t>
    <rPh sb="1" eb="3">
      <t>イジ</t>
    </rPh>
    <rPh sb="4" eb="6">
      <t>ウンヨウ</t>
    </rPh>
    <rPh sb="7" eb="8">
      <t>タイ</t>
    </rPh>
    <rPh sb="10" eb="12">
      <t>ホジョ</t>
    </rPh>
    <phoneticPr fontId="3"/>
  </si>
  <si>
    <t>補助対象設備導入時期</t>
    <rPh sb="0" eb="2">
      <t>ホジョ</t>
    </rPh>
    <rPh sb="2" eb="4">
      <t>タイショウ</t>
    </rPh>
    <rPh sb="4" eb="6">
      <t>セツビ</t>
    </rPh>
    <rPh sb="6" eb="8">
      <t>ドウニュウ</t>
    </rPh>
    <rPh sb="8" eb="10">
      <t>ジキ</t>
    </rPh>
    <phoneticPr fontId="4"/>
  </si>
  <si>
    <t>補助対象設備
耐用年数</t>
    <rPh sb="0" eb="4">
      <t>ホジョタイショウ</t>
    </rPh>
    <rPh sb="4" eb="6">
      <t>セツビ</t>
    </rPh>
    <rPh sb="7" eb="11">
      <t>タイヨウネンスウ</t>
    </rPh>
    <phoneticPr fontId="4"/>
  </si>
  <si>
    <r>
      <t xml:space="preserve">○設備投資に対する補助
活用する補助金の【補助対象の支出項目】を選択するとともに、その【補助額】を入力してください。
補助対象である設備の【導入時期】と【耐用年数】を入力してください。
※試算上、補助対象の設備投資費から補助額を差し引いた金額が、その耐用年数（＝減価償却期間）に渡って計上されます。
○維持・運用に対する補助
活用する補助金の【補助対象の支出項目】を選択するとともに、その【年間当たりの補助額】を入力してください。
事業期間内における【補助開始】と【補助終了】のタイミングを入力してください。
</t>
    </r>
    <r>
      <rPr>
        <b/>
        <sz val="11"/>
        <color theme="1" tint="0.499984740745262"/>
        <rFont val="ＭＳ Ｐゴシック"/>
        <family val="3"/>
        <charset val="128"/>
      </rPr>
      <t>＜参考＞
・自動運転サービスの導入に係る支出項目（ガイドラインp.116）
・自動運転サービスの導入に活用可能な補助金（ガイドラインp.118～120）</t>
    </r>
    <rPh sb="1" eb="5">
      <t>セツビトウシ</t>
    </rPh>
    <rPh sb="6" eb="7">
      <t>タイ</t>
    </rPh>
    <rPh sb="9" eb="11">
      <t>ホジョ</t>
    </rPh>
    <rPh sb="12" eb="14">
      <t>カツヨウ</t>
    </rPh>
    <rPh sb="16" eb="19">
      <t>ホジョキン</t>
    </rPh>
    <rPh sb="21" eb="25">
      <t>ホジョタイショウ</t>
    </rPh>
    <rPh sb="26" eb="30">
      <t>シシュツコウモク</t>
    </rPh>
    <rPh sb="32" eb="34">
      <t>センタク</t>
    </rPh>
    <rPh sb="44" eb="46">
      <t>ホジョ</t>
    </rPh>
    <rPh sb="46" eb="47">
      <t>ガク</t>
    </rPh>
    <rPh sb="49" eb="51">
      <t>ニュウリョク</t>
    </rPh>
    <rPh sb="59" eb="63">
      <t>ホジョタイショウ</t>
    </rPh>
    <rPh sb="66" eb="68">
      <t>セツビ</t>
    </rPh>
    <rPh sb="70" eb="74">
      <t>ドウニュウジキ</t>
    </rPh>
    <rPh sb="77" eb="81">
      <t>タイヨウネンスウ</t>
    </rPh>
    <rPh sb="83" eb="85">
      <t>ニュウリョク</t>
    </rPh>
    <rPh sb="94" eb="97">
      <t>シサンジョウ</t>
    </rPh>
    <rPh sb="98" eb="102">
      <t>ホジョタイショウ</t>
    </rPh>
    <rPh sb="103" eb="108">
      <t>セツビトウシヒ</t>
    </rPh>
    <rPh sb="110" eb="113">
      <t>ホジョガク</t>
    </rPh>
    <rPh sb="114" eb="115">
      <t>サ</t>
    </rPh>
    <rPh sb="116" eb="117">
      <t>ヒ</t>
    </rPh>
    <rPh sb="119" eb="121">
      <t>キンガク</t>
    </rPh>
    <rPh sb="125" eb="129">
      <t>タイヨウネンスウ</t>
    </rPh>
    <rPh sb="131" eb="137">
      <t>ゲンカショウキャクキカン</t>
    </rPh>
    <rPh sb="139" eb="140">
      <t>ワタ</t>
    </rPh>
    <rPh sb="142" eb="144">
      <t>ケイジョウ</t>
    </rPh>
    <rPh sb="152" eb="154">
      <t>イジ</t>
    </rPh>
    <rPh sb="155" eb="157">
      <t>ウンヨウ</t>
    </rPh>
    <rPh sb="158" eb="159">
      <t>タイ</t>
    </rPh>
    <rPh sb="161" eb="163">
      <t>ホジョ</t>
    </rPh>
    <rPh sb="196" eb="199">
      <t>ネンカンア</t>
    </rPh>
    <rPh sb="217" eb="222">
      <t>ジギョウキカンナイ</t>
    </rPh>
    <rPh sb="227" eb="229">
      <t>ホジョ</t>
    </rPh>
    <rPh sb="229" eb="231">
      <t>カイシ</t>
    </rPh>
    <rPh sb="234" eb="238">
      <t>ホジョシュウリョウ</t>
    </rPh>
    <rPh sb="246" eb="248">
      <t>ニュウリョク</t>
    </rPh>
    <rPh sb="263" eb="267">
      <t>ジドウウンテン</t>
    </rPh>
    <rPh sb="277" eb="281">
      <t>シシュツコウモク</t>
    </rPh>
    <rPh sb="296" eb="300">
      <t>ジドウウンテン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</si>
</sst>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Red]\-#,##0.00\ "/>
    <numFmt numFmtId="177" formatCode="#,##0_ "/>
    <numFmt numFmtId="178" formatCode="#,##0_ ;[Red]\-#,##0\ "/>
    <numFmt numFmtId="179" formatCode="#\ ???/???"/>
    <numFmt numFmtId="180" formatCode="#,##0.000_ ;[Red]\-#,##0.000\ "/>
    <numFmt numFmtId="181" formatCode="0&quot;年&quot;&quot;目&quot;"/>
  </numFmts>
  <fonts count="36">
    <font>
      <sz val="11"/>
      <color theme="1"/>
      <name val="游ゴシック"/>
      <family val="2"/>
      <charset val="128"/>
      <scheme val="minor"/>
    </font>
    <font>
      <sz val="11"/>
      <color theme="1"/>
      <name val="游ゴシック"/>
      <family val="2"/>
      <charset val="128"/>
      <scheme val="minor"/>
    </font>
    <font>
      <sz val="11"/>
      <color theme="0"/>
      <name val="游ゴシック"/>
      <family val="2"/>
      <scheme val="minor"/>
    </font>
    <font>
      <sz val="6"/>
      <name val="游ゴシック"/>
      <family val="2"/>
      <charset val="128"/>
      <scheme val="minor"/>
    </font>
    <font>
      <sz val="6"/>
      <name val="ＭＳ Ｐゴシック"/>
      <family val="3"/>
      <charset val="128"/>
    </font>
    <font>
      <sz val="11"/>
      <color theme="0"/>
      <name val="游ゴシック"/>
      <family val="3"/>
      <charset val="128"/>
      <scheme val="minor"/>
    </font>
    <font>
      <sz val="6"/>
      <name val="游ゴシック"/>
      <family val="3"/>
      <charset val="128"/>
      <scheme val="minor"/>
    </font>
    <font>
      <sz val="11"/>
      <color theme="0" tint="-0.499984740745262"/>
      <name val="游ゴシック"/>
      <family val="2"/>
      <scheme val="minor"/>
    </font>
    <font>
      <sz val="11"/>
      <color theme="1"/>
      <name val="ＭＳ Ｐゴシック"/>
      <family val="3"/>
      <charset val="128"/>
    </font>
    <font>
      <sz val="14"/>
      <color theme="0"/>
      <name val="ＭＳ Ｐゴシック"/>
      <family val="3"/>
      <charset val="128"/>
    </font>
    <font>
      <sz val="14"/>
      <color theme="1"/>
      <name val="ＭＳ Ｐゴシック"/>
      <family val="3"/>
      <charset val="128"/>
    </font>
    <font>
      <sz val="11"/>
      <color theme="0" tint="-0.499984740745262"/>
      <name val="游ゴシック"/>
      <family val="3"/>
      <charset val="128"/>
      <scheme val="minor"/>
    </font>
    <font>
      <sz val="12"/>
      <color theme="1"/>
      <name val="ＭＳ Ｐゴシック"/>
      <family val="3"/>
      <charset val="128"/>
    </font>
    <font>
      <sz val="10"/>
      <color rgb="FF8C8C8C"/>
      <name val="ＭＳ Ｐゴシック"/>
      <family val="3"/>
      <charset val="128"/>
    </font>
    <font>
      <sz val="11"/>
      <color theme="0"/>
      <name val="ＭＳ Ｐゴシック"/>
      <family val="3"/>
      <charset val="128"/>
    </font>
    <font>
      <b/>
      <sz val="14"/>
      <color theme="1"/>
      <name val="ＭＳ Ｐゴシック"/>
      <family val="3"/>
      <charset val="128"/>
    </font>
    <font>
      <b/>
      <sz val="14"/>
      <color theme="0"/>
      <name val="ＭＳ Ｐゴシック"/>
      <family val="3"/>
      <charset val="128"/>
    </font>
    <font>
      <sz val="11"/>
      <color theme="1"/>
      <name val="ＭＳ Ｐゴシック"/>
      <family val="2"/>
      <charset val="128"/>
    </font>
    <font>
      <sz val="11"/>
      <color theme="1"/>
      <name val="游ゴシック"/>
      <family val="3"/>
      <charset val="128"/>
      <scheme val="minor"/>
    </font>
    <font>
      <sz val="6"/>
      <name val="Arial Unicode MS"/>
      <family val="2"/>
      <charset val="128"/>
    </font>
    <font>
      <sz val="11"/>
      <name val="ＭＳ Ｐゴシック"/>
      <family val="3"/>
      <charset val="128"/>
    </font>
    <font>
      <u/>
      <sz val="9.9"/>
      <color theme="10"/>
      <name val="Arial Unicode MS"/>
      <family val="3"/>
      <charset val="128"/>
    </font>
    <font>
      <sz val="14"/>
      <name val="ＭＳ Ｐゴシック"/>
      <family val="3"/>
      <charset val="128"/>
    </font>
    <font>
      <u/>
      <sz val="11"/>
      <color theme="10"/>
      <name val="游ゴシック"/>
      <family val="2"/>
      <charset val="128"/>
      <scheme val="minor"/>
    </font>
    <font>
      <sz val="12"/>
      <color theme="0"/>
      <name val="ＭＳ Ｐゴシック"/>
      <family val="3"/>
      <charset val="128"/>
    </font>
    <font>
      <b/>
      <sz val="11"/>
      <color theme="0"/>
      <name val="游ゴシック"/>
      <family val="3"/>
      <charset val="128"/>
      <scheme val="minor"/>
    </font>
    <font>
      <b/>
      <sz val="11"/>
      <color rgb="FF002060"/>
      <name val="游ゴシック"/>
      <family val="3"/>
      <charset val="128"/>
      <scheme val="minor"/>
    </font>
    <font>
      <b/>
      <sz val="14"/>
      <color theme="0"/>
      <name val="游ゴシック"/>
      <family val="3"/>
      <charset val="128"/>
      <scheme val="minor"/>
    </font>
    <font>
      <b/>
      <sz val="11"/>
      <color theme="1"/>
      <name val="游ゴシック"/>
      <family val="2"/>
      <charset val="128"/>
      <scheme val="minor"/>
    </font>
    <font>
      <b/>
      <sz val="11"/>
      <color theme="1" tint="0.499984740745262"/>
      <name val="ＭＳ Ｐゴシック"/>
      <family val="3"/>
      <charset val="128"/>
    </font>
    <font>
      <b/>
      <sz val="11"/>
      <name val="游ゴシック"/>
      <family val="2"/>
      <charset val="128"/>
      <scheme val="minor"/>
    </font>
    <font>
      <b/>
      <sz val="11"/>
      <color theme="0" tint="-0.499984740745262"/>
      <name val="游ゴシック"/>
      <family val="2"/>
      <scheme val="minor"/>
    </font>
    <font>
      <b/>
      <sz val="14"/>
      <color theme="1" tint="0.499984740745262"/>
      <name val="ＭＳ Ｐゴシック"/>
      <family val="3"/>
      <charset val="128"/>
    </font>
    <font>
      <b/>
      <sz val="12"/>
      <color theme="1" tint="0.499984740745262"/>
      <name val="ＭＳ Ｐゴシック"/>
      <family val="3"/>
      <charset val="128"/>
    </font>
    <font>
      <sz val="9"/>
      <color theme="1"/>
      <name val="ＭＳ Ｐゴシック"/>
      <family val="3"/>
      <charset val="128"/>
    </font>
    <font>
      <sz val="10"/>
      <color theme="1"/>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rgb="FFFAFAFA"/>
        <bgColor indexed="64"/>
      </patternFill>
    </fill>
    <fill>
      <patternFill patternType="solid">
        <fgColor rgb="FF8C8C8C"/>
        <bgColor indexed="64"/>
      </patternFill>
    </fill>
    <fill>
      <patternFill patternType="solid">
        <fgColor theme="0" tint="-0.499984740745262"/>
        <bgColor indexed="64"/>
      </patternFill>
    </fill>
    <fill>
      <patternFill patternType="solid">
        <fgColor rgb="FF009999"/>
        <bgColor indexed="64"/>
      </patternFill>
    </fill>
    <fill>
      <patternFill patternType="solid">
        <fgColor theme="7" tint="0.79998168889431442"/>
        <bgColor indexed="64"/>
      </patternFill>
    </fill>
    <fill>
      <patternFill patternType="solid">
        <fgColor rgb="FF00A1DE"/>
        <bgColor indexed="64"/>
      </patternFill>
    </fill>
    <fill>
      <patternFill patternType="solid">
        <fgColor rgb="FFF2F2F2"/>
        <bgColor indexed="64"/>
      </patternFill>
    </fill>
    <fill>
      <patternFill patternType="solid">
        <fgColor theme="5" tint="0.79998168889431442"/>
        <bgColor indexed="64"/>
      </patternFill>
    </fill>
    <fill>
      <patternFill patternType="solid">
        <fgColor rgb="FF47CAFF"/>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76">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27BC"/>
      </left>
      <right style="medium">
        <color rgb="FF0027BC"/>
      </right>
      <top style="medium">
        <color rgb="FF0027BC"/>
      </top>
      <bottom style="medium">
        <color rgb="FF0027BC"/>
      </bottom>
      <diagonal/>
    </border>
    <border>
      <left style="thin">
        <color rgb="FF8C8C8C"/>
      </left>
      <right/>
      <top style="thin">
        <color rgb="FF8C8C8C"/>
      </top>
      <bottom style="thin">
        <color rgb="FF8C8C8C"/>
      </bottom>
      <diagonal/>
    </border>
    <border>
      <left/>
      <right/>
      <top style="thin">
        <color rgb="FF72C7E7"/>
      </top>
      <bottom/>
      <diagonal/>
    </border>
    <border>
      <left style="thin">
        <color rgb="FF72C7E7"/>
      </left>
      <right/>
      <top style="thin">
        <color rgb="FF72C7E7"/>
      </top>
      <bottom/>
      <diagonal/>
    </border>
    <border>
      <left/>
      <right style="thin">
        <color rgb="FF72C7E7"/>
      </right>
      <top style="thin">
        <color rgb="FF72C7E7"/>
      </top>
      <bottom/>
      <diagonal/>
    </border>
    <border>
      <left style="thin">
        <color theme="0"/>
      </left>
      <right/>
      <top/>
      <bottom style="thin">
        <color theme="0"/>
      </bottom>
      <diagonal/>
    </border>
    <border>
      <left style="thin">
        <color rgb="FF8C8C8C"/>
      </left>
      <right/>
      <top/>
      <bottom style="thin">
        <color rgb="FF8C8C8C"/>
      </bottom>
      <diagonal/>
    </border>
    <border>
      <left style="thin">
        <color rgb="FF8C8C8C"/>
      </left>
      <right style="thin">
        <color rgb="FF8C8C8C"/>
      </right>
      <top/>
      <bottom style="thin">
        <color rgb="FF8C8C8C"/>
      </bottom>
      <diagonal/>
    </border>
    <border>
      <left/>
      <right style="thin">
        <color rgb="FF8C8C8C"/>
      </right>
      <top style="thin">
        <color rgb="FF8C8C8C"/>
      </top>
      <bottom style="thin">
        <color rgb="FF8C8C8C"/>
      </bottom>
      <diagonal/>
    </border>
    <border>
      <left style="thin">
        <color rgb="FF8C8C8C"/>
      </left>
      <right/>
      <top style="thin">
        <color rgb="FF8C8C8C"/>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rgb="FF8C8C8C"/>
      </right>
      <top style="thin">
        <color theme="0" tint="-0.499984740745262"/>
      </top>
      <bottom style="thin">
        <color theme="0" tint="-0.499984740745262"/>
      </bottom>
      <diagonal/>
    </border>
    <border>
      <left/>
      <right/>
      <top style="thin">
        <color rgb="FF8C8C8C"/>
      </top>
      <bottom style="thin">
        <color rgb="FF8C8C8C"/>
      </bottom>
      <diagonal/>
    </border>
    <border>
      <left/>
      <right style="thin">
        <color theme="0"/>
      </right>
      <top style="thin">
        <color rgb="FF8C8C8C"/>
      </top>
      <bottom style="thin">
        <color rgb="FF8C8C8C"/>
      </bottom>
      <diagonal/>
    </border>
    <border>
      <left style="thin">
        <color theme="0"/>
      </left>
      <right style="thin">
        <color rgb="FF8C8C8C"/>
      </right>
      <top style="thin">
        <color rgb="FF8C8C8C"/>
      </top>
      <bottom style="thin">
        <color rgb="FF8C8C8C"/>
      </bottom>
      <diagonal/>
    </border>
    <border>
      <left style="thin">
        <color theme="0"/>
      </left>
      <right/>
      <top style="thin">
        <color rgb="FF8C8C8C"/>
      </top>
      <bottom style="thin">
        <color rgb="FF8C8C8C"/>
      </bottom>
      <diagonal/>
    </border>
    <border>
      <left style="thin">
        <color theme="0"/>
      </left>
      <right style="thin">
        <color theme="0"/>
      </right>
      <top style="thin">
        <color rgb="FF8C8C8C"/>
      </top>
      <bottom style="thin">
        <color rgb="FF8C8C8C"/>
      </bottom>
      <diagonal/>
    </border>
    <border>
      <left style="thin">
        <color theme="0" tint="-0.499984740745262"/>
      </left>
      <right/>
      <top/>
      <bottom style="thin">
        <color theme="0" tint="-0.499984740745262"/>
      </bottom>
      <diagonal/>
    </border>
    <border>
      <left/>
      <right style="thin">
        <color rgb="FF8C8C8C"/>
      </right>
      <top/>
      <bottom style="thin">
        <color theme="0" tint="-0.499984740745262"/>
      </bottom>
      <diagonal/>
    </border>
    <border>
      <left style="thin">
        <color theme="0" tint="-0.499984740745262"/>
      </left>
      <right/>
      <top style="thin">
        <color theme="0" tint="-0.499984740745262"/>
      </top>
      <bottom style="double">
        <color indexed="64"/>
      </bottom>
      <diagonal/>
    </border>
    <border>
      <left/>
      <right style="thin">
        <color rgb="FF8C8C8C"/>
      </right>
      <top style="thin">
        <color theme="0" tint="-0.499984740745262"/>
      </top>
      <bottom style="double">
        <color indexed="64"/>
      </bottom>
      <diagonal/>
    </border>
    <border>
      <left style="thin">
        <color rgb="FF8C8C8C"/>
      </left>
      <right style="thin">
        <color rgb="FF8C8C8C"/>
      </right>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43C9FF"/>
      </left>
      <right style="thin">
        <color rgb="FF43C9FF"/>
      </right>
      <top style="thin">
        <color rgb="FF43C9FF"/>
      </top>
      <bottom style="thin">
        <color rgb="FF43C9FF"/>
      </bottom>
      <diagonal/>
    </border>
    <border>
      <left style="thin">
        <color rgb="FF65D3FF"/>
      </left>
      <right style="thin">
        <color rgb="FF65D3FF"/>
      </right>
      <top style="thin">
        <color rgb="FF65D3FF"/>
      </top>
      <bottom style="thin">
        <color rgb="FF65D3FF"/>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left>
      <right/>
      <top style="thin">
        <color theme="0" tint="-0.499984740745262"/>
      </top>
      <bottom style="thin">
        <color theme="0"/>
      </bottom>
      <diagonal/>
    </border>
    <border>
      <left/>
      <right/>
      <top style="thin">
        <color theme="0" tint="-0.499984740745262"/>
      </top>
      <bottom style="thin">
        <color theme="0"/>
      </bottom>
      <diagonal/>
    </border>
    <border>
      <left style="thin">
        <color theme="0" tint="-0.499984740745262"/>
      </left>
      <right/>
      <top/>
      <bottom/>
      <diagonal/>
    </border>
    <border>
      <left style="thin">
        <color rgb="FF8C8C8C"/>
      </left>
      <right style="thin">
        <color rgb="FF8C8C8C"/>
      </right>
      <top/>
      <bottom style="thin">
        <color theme="0" tint="-0.499984740745262"/>
      </bottom>
      <diagonal/>
    </border>
    <border>
      <left/>
      <right style="thin">
        <color rgb="FF8C8C8C"/>
      </right>
      <top/>
      <bottom/>
      <diagonal/>
    </border>
    <border>
      <left/>
      <right/>
      <top/>
      <bottom style="thin">
        <color rgb="FF8C8C8C"/>
      </bottom>
      <diagonal/>
    </border>
    <border>
      <left style="thin">
        <color rgb="FF8C8C8C"/>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rgb="FF00A1DE"/>
      </left>
      <right/>
      <top style="thin">
        <color rgb="FF00A1DE"/>
      </top>
      <bottom style="thin">
        <color rgb="FF00A1DE"/>
      </bottom>
      <diagonal/>
    </border>
    <border>
      <left/>
      <right/>
      <top style="thin">
        <color rgb="FF00A1DE"/>
      </top>
      <bottom style="thin">
        <color rgb="FF00A1DE"/>
      </bottom>
      <diagonal/>
    </border>
    <border>
      <left/>
      <right style="thin">
        <color rgb="FF00A1DE"/>
      </right>
      <top style="thin">
        <color rgb="FF00A1DE"/>
      </top>
      <bottom style="thin">
        <color rgb="FF00A1DE"/>
      </bottom>
      <diagonal/>
    </border>
    <border>
      <left style="thin">
        <color rgb="FF009999"/>
      </left>
      <right/>
      <top style="thin">
        <color rgb="FF009999"/>
      </top>
      <bottom style="thin">
        <color rgb="FF009999"/>
      </bottom>
      <diagonal/>
    </border>
    <border>
      <left/>
      <right/>
      <top style="thin">
        <color rgb="FF009999"/>
      </top>
      <bottom style="thin">
        <color rgb="FF009999"/>
      </bottom>
      <diagonal/>
    </border>
    <border>
      <left/>
      <right style="thin">
        <color rgb="FF009999"/>
      </right>
      <top style="thin">
        <color rgb="FF009999"/>
      </top>
      <bottom style="thin">
        <color rgb="FF009999"/>
      </bottom>
      <diagonal/>
    </border>
    <border>
      <left style="thin">
        <color rgb="FF47CAFF"/>
      </left>
      <right/>
      <top style="thin">
        <color rgb="FF47CAFF"/>
      </top>
      <bottom style="thin">
        <color rgb="FF47CAFF"/>
      </bottom>
      <diagonal/>
    </border>
    <border>
      <left/>
      <right/>
      <top style="thin">
        <color rgb="FF47CAFF"/>
      </top>
      <bottom style="thin">
        <color rgb="FF47CAFF"/>
      </bottom>
      <diagonal/>
    </border>
    <border>
      <left/>
      <right style="thin">
        <color rgb="FF47CAFF"/>
      </right>
      <top style="thin">
        <color rgb="FF47CAFF"/>
      </top>
      <bottom style="thin">
        <color rgb="FF47CA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8C8C8C"/>
      </right>
      <top style="thin">
        <color theme="0" tint="-0.499984740745262"/>
      </top>
      <bottom style="thin">
        <color theme="0"/>
      </bottom>
      <diagonal/>
    </border>
    <border>
      <left style="thin">
        <color theme="0"/>
      </left>
      <right style="thin">
        <color rgb="FF8C8C8C"/>
      </right>
      <top/>
      <bottom style="thin">
        <color theme="0"/>
      </bottom>
      <diagonal/>
    </border>
    <border>
      <left style="thin">
        <color rgb="FF8C8C8C"/>
      </left>
      <right style="thin">
        <color theme="0" tint="-0.499984740745262"/>
      </right>
      <top style="thin">
        <color theme="0" tint="-0.499984740745262"/>
      </top>
      <bottom/>
      <diagonal/>
    </border>
    <border>
      <left style="thin">
        <color rgb="FF8C8C8C"/>
      </left>
      <right style="thin">
        <color theme="0" tint="-0.499984740745262"/>
      </right>
      <top/>
      <bottom/>
      <diagonal/>
    </border>
    <border>
      <left style="thin">
        <color rgb="FF8C8C8C"/>
      </left>
      <right style="thin">
        <color theme="0" tint="-0.499984740745262"/>
      </right>
      <top/>
      <bottom style="thin">
        <color rgb="FF8C8C8C"/>
      </bottom>
      <diagonal/>
    </border>
    <border>
      <left style="thin">
        <color rgb="FF8C8C8C"/>
      </left>
      <right style="thin">
        <color theme="0" tint="-0.499984740745262"/>
      </right>
      <top/>
      <bottom style="double">
        <color indexed="64"/>
      </bottom>
      <diagonal/>
    </border>
    <border>
      <left style="thin">
        <color rgb="FF8C8C8C"/>
      </left>
      <right style="thin">
        <color theme="0" tint="-0.499984740745262"/>
      </right>
      <top/>
      <bottom style="thin">
        <color theme="0" tint="-0.499984740745262"/>
      </bottom>
      <diagonal/>
    </border>
    <border>
      <left style="thin">
        <color theme="0"/>
      </left>
      <right/>
      <top/>
      <bottom style="thin">
        <color rgb="FF8C8C8C"/>
      </bottom>
      <diagonal/>
    </border>
    <border>
      <left style="thin">
        <color theme="0"/>
      </left>
      <right style="thin">
        <color rgb="FF8C8C8C"/>
      </right>
      <top/>
      <bottom style="thin">
        <color rgb="FF8C8C8C"/>
      </bottom>
      <diagonal/>
    </border>
    <border>
      <left style="thin">
        <color theme="0"/>
      </left>
      <right/>
      <top style="thin">
        <color theme="0"/>
      </top>
      <bottom style="thin">
        <color theme="0"/>
      </bottom>
      <diagonal/>
    </border>
  </borders>
  <cellStyleXfs count="12">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38" fontId="18" fillId="0" borderId="0" applyFont="0" applyFill="0" applyBorder="0" applyAlignment="0" applyProtection="0">
      <alignment vertical="center"/>
    </xf>
    <xf numFmtId="0" fontId="20" fillId="0" borderId="0"/>
    <xf numFmtId="0" fontId="20" fillId="0" borderId="0"/>
    <xf numFmtId="0" fontId="21" fillId="0" borderId="0" applyNumberFormat="0" applyFill="0" applyBorder="0" applyAlignment="0" applyProtection="0">
      <alignment vertical="top"/>
      <protection locked="0"/>
    </xf>
    <xf numFmtId="0" fontId="18" fillId="0" borderId="0">
      <alignment vertical="center"/>
    </xf>
    <xf numFmtId="38" fontId="20" fillId="0" borderId="0" applyFont="0" applyFill="0" applyBorder="0" applyAlignment="0" applyProtection="0"/>
    <xf numFmtId="0" fontId="22" fillId="0" borderId="0"/>
    <xf numFmtId="0" fontId="23" fillId="0" borderId="0" applyNumberFormat="0" applyFill="0" applyBorder="0" applyAlignment="0" applyProtection="0">
      <alignment vertical="center"/>
    </xf>
  </cellStyleXfs>
  <cellXfs count="202">
    <xf numFmtId="0" fontId="0" fillId="0" borderId="0" xfId="0">
      <alignment vertical="center"/>
    </xf>
    <xf numFmtId="0" fontId="2" fillId="2" borderId="0" xfId="0" applyFont="1" applyFill="1" applyAlignment="1"/>
    <xf numFmtId="0" fontId="0" fillId="2" borderId="0" xfId="0" applyFill="1" applyAlignment="1"/>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1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wrapText="1"/>
    </xf>
    <xf numFmtId="14" fontId="0" fillId="0" borderId="4" xfId="0" applyNumberFormat="1" applyBorder="1">
      <alignment vertical="center"/>
    </xf>
    <xf numFmtId="0" fontId="0" fillId="0" borderId="4" xfId="0" applyBorder="1" applyAlignment="1">
      <alignment vertical="center" wrapText="1"/>
    </xf>
    <xf numFmtId="0" fontId="0" fillId="5" borderId="0" xfId="0" applyFill="1" applyAlignment="1"/>
    <xf numFmtId="0" fontId="7" fillId="5" borderId="0" xfId="0" applyFont="1" applyFill="1" applyAlignment="1"/>
    <xf numFmtId="0" fontId="8" fillId="2" borderId="0" xfId="0" applyFont="1" applyFill="1">
      <alignment vertical="center"/>
    </xf>
    <xf numFmtId="0" fontId="8" fillId="3" borderId="0" xfId="0" applyFont="1" applyFill="1">
      <alignment vertical="center"/>
    </xf>
    <xf numFmtId="0" fontId="11" fillId="5" borderId="0" xfId="0" applyFont="1" applyFill="1">
      <alignment vertical="center"/>
    </xf>
    <xf numFmtId="0" fontId="10" fillId="2" borderId="0" xfId="0" applyFont="1" applyFill="1">
      <alignment vertical="center"/>
    </xf>
    <xf numFmtId="0" fontId="0" fillId="5" borderId="0" xfId="0" applyFill="1">
      <alignment vertical="center"/>
    </xf>
    <xf numFmtId="0" fontId="11" fillId="5" borderId="0" xfId="0" applyFont="1" applyFill="1" applyAlignment="1"/>
    <xf numFmtId="0" fontId="12" fillId="9" borderId="13"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7" xfId="0" applyFont="1" applyFill="1" applyBorder="1" applyAlignment="1">
      <alignment horizontal="center" vertical="center" wrapText="1"/>
    </xf>
    <xf numFmtId="177" fontId="15" fillId="7" borderId="17" xfId="0" applyNumberFormat="1" applyFont="1" applyFill="1" applyBorder="1" applyAlignment="1">
      <alignment horizontal="center" vertical="center" shrinkToFit="1"/>
    </xf>
    <xf numFmtId="0" fontId="12" fillId="9" borderId="19" xfId="0" applyFont="1" applyFill="1" applyBorder="1" applyAlignment="1">
      <alignment horizontal="center" vertical="center"/>
    </xf>
    <xf numFmtId="0" fontId="12" fillId="9" borderId="20" xfId="0" applyFont="1" applyFill="1" applyBorder="1" applyAlignment="1">
      <alignment horizontal="center" vertical="center"/>
    </xf>
    <xf numFmtId="0" fontId="12" fillId="9" borderId="21" xfId="0" applyFont="1" applyFill="1" applyBorder="1" applyAlignment="1">
      <alignment horizontal="center" vertical="center"/>
    </xf>
    <xf numFmtId="177" fontId="15" fillId="7" borderId="21" xfId="0" applyNumberFormat="1" applyFont="1" applyFill="1" applyBorder="1" applyAlignment="1">
      <alignment horizontal="center" vertical="center" shrinkToFit="1"/>
    </xf>
    <xf numFmtId="0" fontId="10" fillId="10" borderId="5" xfId="0" applyFont="1" applyFill="1" applyBorder="1" applyAlignment="1" applyProtection="1">
      <alignment horizontal="center" vertical="center" shrinkToFit="1"/>
      <protection locked="0"/>
    </xf>
    <xf numFmtId="0" fontId="12" fillId="7" borderId="13" xfId="0" applyFont="1" applyFill="1" applyBorder="1" applyAlignment="1">
      <alignment horizontal="center" vertical="center"/>
    </xf>
    <xf numFmtId="0" fontId="8" fillId="9" borderId="11" xfId="0" applyFont="1" applyFill="1" applyBorder="1" applyAlignment="1">
      <alignment horizontal="center" vertical="center" shrinkToFit="1"/>
    </xf>
    <xf numFmtId="0" fontId="8" fillId="9" borderId="6" xfId="0" applyFont="1" applyFill="1" applyBorder="1" applyAlignment="1">
      <alignment horizontal="center" vertical="center" shrinkToFit="1"/>
    </xf>
    <xf numFmtId="0" fontId="8" fillId="9" borderId="14" xfId="0" applyFont="1" applyFill="1" applyBorder="1" applyAlignment="1">
      <alignment horizontal="center" vertical="center" shrinkToFit="1"/>
    </xf>
    <xf numFmtId="0" fontId="8" fillId="9" borderId="15" xfId="0" applyFont="1" applyFill="1" applyBorder="1" applyAlignment="1">
      <alignment horizontal="center" vertical="center" shrinkToFit="1"/>
    </xf>
    <xf numFmtId="176" fontId="8" fillId="9" borderId="12" xfId="1" applyNumberFormat="1" applyFont="1" applyFill="1" applyBorder="1" applyAlignment="1" applyProtection="1">
      <alignment horizontal="center" vertical="center" shrinkToFit="1"/>
    </xf>
    <xf numFmtId="178" fontId="8" fillId="9" borderId="12" xfId="1" applyNumberFormat="1" applyFont="1" applyFill="1" applyBorder="1" applyAlignment="1" applyProtection="1">
      <alignment horizontal="center" vertical="center" shrinkToFit="1"/>
    </xf>
    <xf numFmtId="178" fontId="8" fillId="9" borderId="26" xfId="1" applyNumberFormat="1" applyFont="1" applyFill="1" applyBorder="1" applyAlignment="1" applyProtection="1">
      <alignment horizontal="center" vertical="center" shrinkToFit="1"/>
    </xf>
    <xf numFmtId="0" fontId="18" fillId="0" borderId="0" xfId="0" applyFont="1">
      <alignment vertical="center"/>
    </xf>
    <xf numFmtId="0" fontId="18" fillId="0" borderId="0" xfId="2" applyFont="1" applyAlignment="1">
      <alignment horizontal="center" vertical="center"/>
    </xf>
    <xf numFmtId="0" fontId="18" fillId="0" borderId="0" xfId="2" applyFont="1">
      <alignment vertical="center"/>
    </xf>
    <xf numFmtId="0" fontId="26" fillId="0" borderId="0" xfId="2" applyFo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4" fillId="10" borderId="27" xfId="0" applyFont="1" applyFill="1" applyBorder="1" applyAlignment="1">
      <alignment vertical="center" wrapText="1"/>
    </xf>
    <xf numFmtId="0" fontId="20" fillId="0" borderId="27" xfId="0" applyFont="1" applyBorder="1" applyAlignment="1">
      <alignment horizontal="left" vertical="center"/>
    </xf>
    <xf numFmtId="0" fontId="20" fillId="7" borderId="27" xfId="0" applyFont="1" applyFill="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8" fillId="9" borderId="15" xfId="0" applyFont="1" applyFill="1" applyBorder="1" applyAlignment="1">
      <alignment horizontal="center" vertical="center"/>
    </xf>
    <xf numFmtId="0" fontId="8" fillId="9" borderId="16" xfId="0" applyFont="1" applyFill="1" applyBorder="1" applyAlignment="1">
      <alignment horizontal="center" vertical="center"/>
    </xf>
    <xf numFmtId="0" fontId="14" fillId="4" borderId="10" xfId="0" applyFont="1" applyFill="1" applyBorder="1" applyAlignment="1">
      <alignment horizontal="center" vertical="center" wrapText="1"/>
    </xf>
    <xf numFmtId="178" fontId="8" fillId="9" borderId="42" xfId="1" applyNumberFormat="1" applyFont="1" applyFill="1" applyBorder="1" applyAlignment="1" applyProtection="1">
      <alignment horizontal="center" vertical="center" shrinkToFit="1"/>
    </xf>
    <xf numFmtId="0" fontId="12" fillId="2" borderId="43" xfId="0" applyFont="1" applyFill="1" applyBorder="1" applyAlignment="1">
      <alignment horizontal="center" vertical="center"/>
    </xf>
    <xf numFmtId="0" fontId="7" fillId="2" borderId="0" xfId="0" applyFont="1" applyFill="1" applyAlignment="1"/>
    <xf numFmtId="180" fontId="8" fillId="9" borderId="12" xfId="1" applyNumberFormat="1" applyFont="1" applyFill="1" applyBorder="1" applyAlignment="1" applyProtection="1">
      <alignment horizontal="center" vertical="center" shrinkToFit="1"/>
    </xf>
    <xf numFmtId="0" fontId="8" fillId="3" borderId="0" xfId="0" applyFont="1" applyFill="1" applyAlignment="1">
      <alignment horizontal="center" vertical="center"/>
    </xf>
    <xf numFmtId="0" fontId="20" fillId="0" borderId="27" xfId="0" applyFont="1" applyBorder="1" applyAlignment="1">
      <alignment horizontal="center" vertical="center"/>
    </xf>
    <xf numFmtId="0" fontId="20" fillId="0" borderId="27" xfId="0" applyFont="1" applyBorder="1">
      <alignment vertical="center"/>
    </xf>
    <xf numFmtId="181" fontId="14" fillId="4" borderId="10" xfId="0" applyNumberFormat="1" applyFont="1" applyFill="1" applyBorder="1" applyAlignment="1">
      <alignment horizontal="center" vertical="center" wrapText="1"/>
    </xf>
    <xf numFmtId="0" fontId="13" fillId="9" borderId="8" xfId="0" applyFont="1" applyFill="1" applyBorder="1" applyAlignment="1">
      <alignment vertical="top" wrapText="1"/>
    </xf>
    <xf numFmtId="0" fontId="13" fillId="9" borderId="7" xfId="0" applyFont="1" applyFill="1" applyBorder="1" applyAlignment="1">
      <alignment vertical="top" wrapText="1"/>
    </xf>
    <xf numFmtId="0" fontId="13" fillId="9" borderId="9" xfId="0" applyFont="1" applyFill="1" applyBorder="1" applyAlignment="1">
      <alignment vertical="top" wrapText="1"/>
    </xf>
    <xf numFmtId="0" fontId="14" fillId="2" borderId="0" xfId="0" applyFont="1" applyFill="1" applyBorder="1" applyAlignment="1">
      <alignment horizontal="center" vertical="center" wrapText="1"/>
    </xf>
    <xf numFmtId="178" fontId="8" fillId="2" borderId="0" xfId="1" applyNumberFormat="1" applyFont="1" applyFill="1" applyBorder="1" applyAlignment="1" applyProtection="1">
      <alignment horizontal="center" vertical="center" shrinkToFit="1"/>
    </xf>
    <xf numFmtId="180" fontId="8" fillId="2" borderId="0" xfId="1" applyNumberFormat="1" applyFont="1" applyFill="1" applyBorder="1" applyAlignment="1" applyProtection="1">
      <alignment horizontal="center" vertical="center" shrinkToFit="1"/>
    </xf>
    <xf numFmtId="0" fontId="7" fillId="5" borderId="0" xfId="0" applyFont="1" applyFill="1" applyAlignment="1">
      <alignment horizontal="center"/>
    </xf>
    <xf numFmtId="0" fontId="8" fillId="2" borderId="0" xfId="0" applyFont="1" applyFill="1" applyBorder="1">
      <alignment vertical="center"/>
    </xf>
    <xf numFmtId="0" fontId="0" fillId="2" borderId="0" xfId="0" applyFill="1" applyBorder="1" applyAlignment="1"/>
    <xf numFmtId="0" fontId="7" fillId="2" borderId="0" xfId="0" applyFont="1" applyFill="1" applyBorder="1" applyAlignment="1"/>
    <xf numFmtId="181" fontId="14" fillId="2" borderId="0" xfId="0" applyNumberFormat="1" applyFont="1" applyFill="1" applyBorder="1" applyAlignment="1">
      <alignment horizontal="center" vertical="center" wrapText="1"/>
    </xf>
    <xf numFmtId="176" fontId="8" fillId="2" borderId="0" xfId="1" applyNumberFormat="1" applyFont="1" applyFill="1" applyBorder="1" applyAlignment="1" applyProtection="1">
      <alignment horizontal="center" vertical="center" shrinkToFit="1"/>
    </xf>
    <xf numFmtId="177" fontId="15" fillId="7" borderId="20" xfId="0" applyNumberFormat="1" applyFont="1" applyFill="1" applyBorder="1" applyAlignment="1">
      <alignment horizontal="center" vertical="center" shrinkToFit="1"/>
    </xf>
    <xf numFmtId="177" fontId="15" fillId="7" borderId="17" xfId="0" applyNumberFormat="1" applyFont="1" applyFill="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horizontal="left" vertical="center" wrapText="1"/>
    </xf>
    <xf numFmtId="177" fontId="15" fillId="7" borderId="17" xfId="0" applyNumberFormat="1" applyFont="1" applyFill="1" applyBorder="1" applyAlignment="1">
      <alignment horizontal="center" vertical="center" shrinkToFit="1"/>
    </xf>
    <xf numFmtId="0" fontId="30" fillId="5" borderId="0" xfId="0" applyFont="1" applyFill="1" applyAlignment="1"/>
    <xf numFmtId="0" fontId="31" fillId="5" borderId="0" xfId="0" applyFont="1" applyFill="1" applyAlignment="1"/>
    <xf numFmtId="0" fontId="28" fillId="5" borderId="0" xfId="0" applyFont="1" applyFill="1" applyAlignment="1"/>
    <xf numFmtId="0" fontId="12" fillId="7" borderId="13" xfId="0" applyFont="1" applyFill="1" applyBorder="1" applyAlignment="1">
      <alignment horizontal="center" vertical="center" shrinkToFit="1"/>
    </xf>
    <xf numFmtId="0" fontId="8" fillId="2" borderId="0" xfId="0" applyFont="1" applyFill="1" applyAlignment="1">
      <alignment vertical="center" shrinkToFit="1"/>
    </xf>
    <xf numFmtId="0" fontId="12" fillId="2" borderId="0" xfId="0" applyFont="1" applyFill="1">
      <alignment vertical="center"/>
    </xf>
    <xf numFmtId="0" fontId="33" fillId="2" borderId="0" xfId="0" applyFont="1" applyFill="1">
      <alignment vertical="center"/>
    </xf>
    <xf numFmtId="0" fontId="29" fillId="0" borderId="27" xfId="0" applyFont="1" applyBorder="1" applyAlignment="1">
      <alignment horizontal="left" vertical="center"/>
    </xf>
    <xf numFmtId="0" fontId="32" fillId="2" borderId="0" xfId="0" applyFont="1" applyFill="1" applyAlignment="1">
      <alignment vertical="center"/>
    </xf>
    <xf numFmtId="0" fontId="32" fillId="2" borderId="31" xfId="0" applyFont="1" applyFill="1" applyBorder="1" applyAlignment="1">
      <alignment vertical="center"/>
    </xf>
    <xf numFmtId="0" fontId="20" fillId="2" borderId="0" xfId="0" applyFont="1" applyFill="1" applyAlignment="1">
      <alignment vertical="center"/>
    </xf>
    <xf numFmtId="0" fontId="20" fillId="0" borderId="48" xfId="0" applyFont="1" applyBorder="1" applyAlignment="1">
      <alignment horizontal="left" vertical="center"/>
    </xf>
    <xf numFmtId="0" fontId="18" fillId="0" borderId="0" xfId="0" applyFont="1" applyAlignment="1">
      <alignment vertical="center" wrapText="1"/>
    </xf>
    <xf numFmtId="181" fontId="14" fillId="4" borderId="67" xfId="0" applyNumberFormat="1" applyFont="1" applyFill="1" applyBorder="1" applyAlignment="1">
      <alignment horizontal="center" vertical="center" wrapText="1"/>
    </xf>
    <xf numFmtId="176" fontId="8" fillId="9" borderId="70" xfId="1" applyNumberFormat="1" applyFont="1" applyFill="1" applyBorder="1" applyAlignment="1" applyProtection="1">
      <alignment horizontal="center" vertical="center" shrinkToFit="1"/>
    </xf>
    <xf numFmtId="178" fontId="8" fillId="9" borderId="70" xfId="1" applyNumberFormat="1" applyFont="1" applyFill="1" applyBorder="1" applyAlignment="1" applyProtection="1">
      <alignment horizontal="center" vertical="center" shrinkToFit="1"/>
    </xf>
    <xf numFmtId="178" fontId="8" fillId="9" borderId="71" xfId="1" applyNumberFormat="1" applyFont="1" applyFill="1" applyBorder="1" applyAlignment="1" applyProtection="1">
      <alignment horizontal="center" vertical="center" shrinkToFit="1"/>
    </xf>
    <xf numFmtId="178" fontId="8" fillId="9" borderId="72" xfId="1" applyNumberFormat="1" applyFont="1" applyFill="1" applyBorder="1" applyAlignment="1" applyProtection="1">
      <alignment horizontal="center" vertical="center" shrinkToFit="1"/>
    </xf>
    <xf numFmtId="0" fontId="14" fillId="4" borderId="67" xfId="0" applyFont="1" applyFill="1" applyBorder="1" applyAlignment="1">
      <alignment horizontal="center" vertical="center" wrapText="1"/>
    </xf>
    <xf numFmtId="181" fontId="14" fillId="4" borderId="73" xfId="0" applyNumberFormat="1" applyFont="1" applyFill="1" applyBorder="1" applyAlignment="1">
      <alignment horizontal="center" vertical="center" wrapText="1"/>
    </xf>
    <xf numFmtId="181" fontId="14" fillId="4" borderId="74" xfId="0" applyNumberFormat="1" applyFont="1" applyFill="1" applyBorder="1" applyAlignment="1">
      <alignment horizontal="center" vertical="center" wrapText="1"/>
    </xf>
    <xf numFmtId="0" fontId="34" fillId="2" borderId="0" xfId="0" applyFont="1" applyFill="1" applyAlignment="1">
      <alignment horizontal="center" vertical="center" wrapText="1"/>
    </xf>
    <xf numFmtId="0" fontId="35" fillId="9" borderId="17" xfId="0" applyFont="1" applyFill="1" applyBorder="1" applyAlignment="1">
      <alignment horizontal="center" vertical="center" wrapText="1"/>
    </xf>
    <xf numFmtId="0" fontId="12" fillId="9" borderId="0" xfId="0" applyFont="1" applyFill="1" applyBorder="1" applyAlignment="1">
      <alignment horizontal="center" vertical="center"/>
    </xf>
    <xf numFmtId="0" fontId="29" fillId="9" borderId="0" xfId="0" applyFont="1" applyFill="1" applyBorder="1" applyAlignment="1">
      <alignment horizontal="left" vertical="center"/>
    </xf>
    <xf numFmtId="0" fontId="7" fillId="5" borderId="0" xfId="0" applyFont="1" applyFill="1" applyBorder="1" applyAlignment="1"/>
    <xf numFmtId="0" fontId="12" fillId="9" borderId="31" xfId="0" applyFont="1" applyFill="1" applyBorder="1" applyAlignment="1">
      <alignment horizontal="center" vertical="center"/>
    </xf>
    <xf numFmtId="0" fontId="29" fillId="0" borderId="27" xfId="0" applyFont="1" applyBorder="1" applyAlignment="1">
      <alignment vertical="center"/>
    </xf>
    <xf numFmtId="0" fontId="29" fillId="0" borderId="27" xfId="0" applyFont="1" applyBorder="1" applyAlignment="1">
      <alignment horizontal="right" vertical="center"/>
    </xf>
    <xf numFmtId="0" fontId="27" fillId="6" borderId="0" xfId="2" applyFont="1" applyFill="1" applyAlignment="1" applyProtection="1">
      <alignment horizontal="center" vertical="center"/>
      <protection locked="0"/>
    </xf>
    <xf numFmtId="0" fontId="25" fillId="13" borderId="4" xfId="0" applyFont="1" applyFill="1" applyBorder="1" applyAlignment="1">
      <alignment horizontal="center" vertical="center"/>
    </xf>
    <xf numFmtId="0" fontId="0" fillId="14" borderId="32" xfId="0" applyFill="1" applyBorder="1" applyAlignment="1">
      <alignment horizontal="center" vertical="center"/>
    </xf>
    <xf numFmtId="0" fontId="0" fillId="14" borderId="30" xfId="0" applyFill="1" applyBorder="1" applyAlignment="1">
      <alignment horizontal="center" vertical="center"/>
    </xf>
    <xf numFmtId="0" fontId="0" fillId="14" borderId="33" xfId="0" applyFill="1" applyBorder="1" applyAlignment="1">
      <alignment horizontal="center" vertical="center"/>
    </xf>
    <xf numFmtId="0" fontId="0" fillId="14" borderId="4" xfId="0" applyFill="1" applyBorder="1" applyAlignment="1">
      <alignment horizontal="center" vertical="center"/>
    </xf>
    <xf numFmtId="0" fontId="18" fillId="0" borderId="32" xfId="0" applyFont="1" applyBorder="1" applyAlignment="1">
      <alignment horizontal="left" vertical="center" indent="1"/>
    </xf>
    <xf numFmtId="0" fontId="18" fillId="0" borderId="30" xfId="0" applyFont="1" applyBorder="1" applyAlignment="1">
      <alignment horizontal="left" vertical="center" indent="1"/>
    </xf>
    <xf numFmtId="0" fontId="18" fillId="0" borderId="33" xfId="0" applyFont="1" applyBorder="1" applyAlignment="1">
      <alignment horizontal="left" vertical="center" indent="1"/>
    </xf>
    <xf numFmtId="0" fontId="25" fillId="5" borderId="4" xfId="0" applyFont="1" applyFill="1" applyBorder="1" applyAlignment="1">
      <alignment horizontal="center" vertical="center"/>
    </xf>
    <xf numFmtId="0" fontId="23" fillId="0" borderId="32" xfId="11" applyFill="1" applyBorder="1" applyAlignment="1">
      <alignment horizontal="center" vertical="center"/>
    </xf>
    <xf numFmtId="0" fontId="23" fillId="0" borderId="30" xfId="11" applyFill="1" applyBorder="1" applyAlignment="1">
      <alignment horizontal="center" vertical="center"/>
    </xf>
    <xf numFmtId="0" fontId="23" fillId="0" borderId="33" xfId="11" applyFill="1" applyBorder="1" applyAlignment="1">
      <alignment horizontal="center" vertical="center"/>
    </xf>
    <xf numFmtId="0" fontId="18" fillId="0" borderId="0" xfId="0" applyFont="1" applyAlignment="1">
      <alignment horizontal="left" vertical="center"/>
    </xf>
    <xf numFmtId="0" fontId="0" fillId="7" borderId="58" xfId="0" applyFill="1" applyBorder="1" applyAlignment="1">
      <alignment horizontal="center" vertical="center"/>
    </xf>
    <xf numFmtId="0" fontId="0" fillId="7" borderId="59" xfId="0" applyFill="1" applyBorder="1" applyAlignment="1">
      <alignment horizontal="center" vertical="center"/>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0" xfId="0" applyFill="1" applyBorder="1" applyAlignment="1">
      <alignment horizontal="center" vertical="center"/>
    </xf>
    <xf numFmtId="0" fontId="0" fillId="7" borderId="62" xfId="0" applyFill="1" applyBorder="1" applyAlignment="1">
      <alignment horizontal="center" vertical="center"/>
    </xf>
    <xf numFmtId="0" fontId="0" fillId="7" borderId="63" xfId="0" applyFill="1" applyBorder="1" applyAlignment="1">
      <alignment horizontal="center" vertical="center"/>
    </xf>
    <xf numFmtId="0" fontId="0" fillId="7" borderId="64" xfId="0" applyFill="1" applyBorder="1" applyAlignment="1">
      <alignment horizontal="center" vertical="center"/>
    </xf>
    <xf numFmtId="0" fontId="0" fillId="7" borderId="65" xfId="0" applyFill="1" applyBorder="1" applyAlignment="1">
      <alignment horizontal="center" vertical="center"/>
    </xf>
    <xf numFmtId="0" fontId="0" fillId="12" borderId="4" xfId="0" applyFill="1" applyBorder="1" applyAlignment="1">
      <alignment horizontal="center" vertical="center"/>
    </xf>
    <xf numFmtId="0" fontId="18" fillId="0" borderId="0" xfId="0" applyFont="1" applyAlignment="1">
      <alignment horizontal="left" vertical="center" wrapText="1"/>
    </xf>
    <xf numFmtId="0" fontId="0" fillId="0" borderId="32"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7" borderId="32" xfId="0" applyFill="1" applyBorder="1" applyAlignment="1">
      <alignment horizontal="center" vertical="center"/>
    </xf>
    <xf numFmtId="0" fontId="0" fillId="7" borderId="30" xfId="0" applyFill="1" applyBorder="1" applyAlignment="1">
      <alignment horizontal="center" vertical="center"/>
    </xf>
    <xf numFmtId="0" fontId="0" fillId="7" borderId="33" xfId="0" applyFill="1" applyBorder="1" applyAlignment="1">
      <alignment horizontal="center" vertical="center"/>
    </xf>
    <xf numFmtId="0" fontId="27" fillId="6" borderId="0" xfId="0" applyFont="1" applyFill="1" applyAlignment="1">
      <alignment horizontal="center"/>
    </xf>
    <xf numFmtId="0" fontId="29" fillId="0" borderId="75"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32" fillId="2" borderId="0" xfId="0" applyFont="1" applyFill="1" applyAlignment="1">
      <alignment horizontal="left" vertical="center"/>
    </xf>
    <xf numFmtId="0" fontId="32" fillId="2" borderId="31" xfId="0" applyFont="1" applyFill="1" applyBorder="1" applyAlignment="1">
      <alignment horizontal="left" vertical="center"/>
    </xf>
    <xf numFmtId="0" fontId="20" fillId="9" borderId="34" xfId="0" applyFont="1" applyFill="1" applyBorder="1" applyAlignment="1">
      <alignment horizontal="left" vertical="center" wrapText="1" indent="1"/>
    </xf>
    <xf numFmtId="0" fontId="9" fillId="4" borderId="6" xfId="0" applyFont="1" applyFill="1" applyBorder="1" applyAlignment="1">
      <alignment horizontal="center" vertical="center" wrapText="1"/>
    </xf>
    <xf numFmtId="0" fontId="9" fillId="4" borderId="18" xfId="0" applyFont="1" applyFill="1" applyBorder="1" applyAlignment="1">
      <alignment horizontal="center" vertical="center"/>
    </xf>
    <xf numFmtId="0" fontId="16" fillId="8" borderId="49" xfId="0" applyFont="1" applyFill="1" applyBorder="1" applyAlignment="1">
      <alignment horizontal="left" vertical="center"/>
    </xf>
    <xf numFmtId="0" fontId="16" fillId="8" borderId="50" xfId="0" applyFont="1" applyFill="1" applyBorder="1" applyAlignment="1">
      <alignment horizontal="left" vertical="center"/>
    </xf>
    <xf numFmtId="0" fontId="16" fillId="8" borderId="51" xfId="0" applyFont="1" applyFill="1" applyBorder="1" applyAlignment="1">
      <alignment horizontal="left" vertical="center"/>
    </xf>
    <xf numFmtId="177" fontId="15" fillId="10" borderId="20" xfId="0" applyNumberFormat="1" applyFont="1" applyFill="1" applyBorder="1" applyAlignment="1">
      <alignment horizontal="center" vertical="center" shrinkToFit="1"/>
    </xf>
    <xf numFmtId="177" fontId="15" fillId="10" borderId="17" xfId="0" applyNumberFormat="1" applyFont="1" applyFill="1" applyBorder="1" applyAlignment="1">
      <alignment horizontal="center" vertical="center" shrinkToFit="1"/>
    </xf>
    <xf numFmtId="177" fontId="15" fillId="10" borderId="13" xfId="0" applyNumberFormat="1" applyFont="1" applyFill="1" applyBorder="1" applyAlignment="1">
      <alignment horizontal="center" vertical="center" shrinkToFit="1"/>
    </xf>
    <xf numFmtId="0" fontId="9" fillId="4" borderId="17" xfId="0" applyFont="1" applyFill="1" applyBorder="1" applyAlignment="1">
      <alignment horizontal="center" vertical="center"/>
    </xf>
    <xf numFmtId="0" fontId="16" fillId="11" borderId="55" xfId="0" applyFont="1" applyFill="1" applyBorder="1" applyAlignment="1">
      <alignment horizontal="left" vertical="center"/>
    </xf>
    <xf numFmtId="0" fontId="16" fillId="11" borderId="56" xfId="0" applyFont="1" applyFill="1" applyBorder="1" applyAlignment="1">
      <alignment horizontal="left" vertical="center"/>
    </xf>
    <xf numFmtId="0" fontId="16" fillId="11" borderId="57" xfId="0" applyFont="1" applyFill="1" applyBorder="1" applyAlignment="1">
      <alignment horizontal="left" vertical="center"/>
    </xf>
    <xf numFmtId="179" fontId="15" fillId="7" borderId="20" xfId="0" applyNumberFormat="1" applyFont="1" applyFill="1" applyBorder="1" applyAlignment="1">
      <alignment vertical="center" shrinkToFit="1"/>
    </xf>
    <xf numFmtId="179" fontId="15" fillId="7" borderId="13" xfId="0" applyNumberFormat="1" applyFont="1" applyFill="1" applyBorder="1" applyAlignment="1">
      <alignment vertical="center" shrinkToFit="1"/>
    </xf>
    <xf numFmtId="0" fontId="29" fillId="0" borderId="45" xfId="0" applyFont="1" applyBorder="1" applyAlignment="1">
      <alignment horizontal="left" vertical="center" wrapText="1"/>
    </xf>
    <xf numFmtId="177" fontId="15" fillId="7" borderId="20" xfId="0" applyNumberFormat="1" applyFont="1" applyFill="1" applyBorder="1" applyAlignment="1">
      <alignment horizontal="center" vertical="center" shrinkToFit="1"/>
    </xf>
    <xf numFmtId="177" fontId="15" fillId="7" borderId="17" xfId="0" applyNumberFormat="1" applyFont="1" applyFill="1" applyBorder="1" applyAlignment="1">
      <alignment horizontal="center" vertical="center" shrinkToFit="1"/>
    </xf>
    <xf numFmtId="177" fontId="15" fillId="2" borderId="20" xfId="0" applyNumberFormat="1" applyFont="1" applyFill="1" applyBorder="1" applyAlignment="1">
      <alignment horizontal="center" vertical="center" shrinkToFit="1"/>
    </xf>
    <xf numFmtId="177" fontId="15" fillId="2" borderId="17" xfId="0" applyNumberFormat="1" applyFont="1" applyFill="1" applyBorder="1" applyAlignment="1">
      <alignment horizontal="center" vertical="center" shrinkToFit="1"/>
    </xf>
    <xf numFmtId="0" fontId="9" fillId="4" borderId="6" xfId="0" applyFont="1" applyFill="1" applyBorder="1" applyAlignment="1">
      <alignment horizontal="center" vertical="center"/>
    </xf>
    <xf numFmtId="0" fontId="9" fillId="4" borderId="13" xfId="0" applyFont="1" applyFill="1" applyBorder="1" applyAlignment="1">
      <alignment horizontal="center" vertical="center"/>
    </xf>
    <xf numFmtId="0" fontId="24" fillId="4" borderId="6" xfId="0" applyFont="1" applyFill="1" applyBorder="1" applyAlignment="1">
      <alignment horizontal="center" vertical="center" wrapText="1"/>
    </xf>
    <xf numFmtId="0" fontId="24" fillId="4" borderId="13" xfId="0" applyFont="1" applyFill="1" applyBorder="1" applyAlignment="1">
      <alignment horizontal="center" vertical="center" wrapText="1"/>
    </xf>
    <xf numFmtId="177" fontId="15" fillId="7" borderId="18" xfId="0" applyNumberFormat="1" applyFont="1" applyFill="1" applyBorder="1" applyAlignment="1">
      <alignment horizontal="center" vertical="center" shrinkToFit="1"/>
    </xf>
    <xf numFmtId="0" fontId="20" fillId="9" borderId="35" xfId="0" applyFont="1" applyFill="1" applyBorder="1" applyAlignment="1">
      <alignment horizontal="left" vertical="center" wrapText="1" indent="1"/>
    </xf>
    <xf numFmtId="177" fontId="12" fillId="10" borderId="6" xfId="0" applyNumberFormat="1" applyFont="1" applyFill="1" applyBorder="1" applyAlignment="1">
      <alignment horizontal="center" vertical="center" wrapText="1" shrinkToFit="1"/>
    </xf>
    <xf numFmtId="177" fontId="12" fillId="10" borderId="17" xfId="0" applyNumberFormat="1" applyFont="1" applyFill="1" applyBorder="1" applyAlignment="1">
      <alignment horizontal="center" vertical="center" wrapText="1" shrinkToFit="1"/>
    </xf>
    <xf numFmtId="177" fontId="12" fillId="10" borderId="13" xfId="0" applyNumberFormat="1" applyFont="1" applyFill="1" applyBorder="1" applyAlignment="1">
      <alignment horizontal="center" vertical="center" wrapText="1" shrinkToFit="1"/>
    </xf>
    <xf numFmtId="0" fontId="16" fillId="6" borderId="52" xfId="0" applyFont="1" applyFill="1" applyBorder="1" applyAlignment="1">
      <alignment horizontal="center" vertical="center"/>
    </xf>
    <xf numFmtId="0" fontId="16" fillId="6" borderId="53" xfId="0" applyFont="1" applyFill="1" applyBorder="1" applyAlignment="1">
      <alignment horizontal="center" vertical="center"/>
    </xf>
    <xf numFmtId="0" fontId="16" fillId="6" borderId="54" xfId="0" applyFont="1" applyFill="1" applyBorder="1" applyAlignment="1">
      <alignment horizontal="center" vertical="center"/>
    </xf>
    <xf numFmtId="0" fontId="20" fillId="9" borderId="36" xfId="0" applyFont="1" applyFill="1" applyBorder="1" applyAlignment="1">
      <alignment horizontal="left" vertical="center" wrapText="1" indent="1"/>
    </xf>
    <xf numFmtId="0" fontId="24" fillId="4" borderId="44" xfId="0" applyFont="1" applyFill="1" applyBorder="1" applyAlignment="1">
      <alignment horizontal="center" vertical="center" wrapText="1"/>
    </xf>
    <xf numFmtId="177" fontId="12" fillId="10" borderId="6" xfId="0" applyNumberFormat="1" applyFont="1" applyFill="1" applyBorder="1" applyAlignment="1">
      <alignment horizontal="center" vertical="center" shrinkToFit="1"/>
    </xf>
    <xf numFmtId="177" fontId="12" fillId="10" borderId="17" xfId="0" applyNumberFormat="1" applyFont="1" applyFill="1" applyBorder="1" applyAlignment="1">
      <alignment horizontal="center" vertical="center" shrinkToFit="1"/>
    </xf>
    <xf numFmtId="177" fontId="12" fillId="10" borderId="13" xfId="0" applyNumberFormat="1" applyFont="1" applyFill="1" applyBorder="1" applyAlignment="1">
      <alignment horizontal="center" vertical="center" shrinkToFit="1"/>
    </xf>
    <xf numFmtId="0" fontId="14" fillId="4" borderId="68"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8" fillId="9" borderId="41" xfId="0" applyFont="1" applyFill="1" applyBorder="1" applyAlignment="1">
      <alignment horizontal="center" vertical="center"/>
    </xf>
    <xf numFmtId="0" fontId="8" fillId="9" borderId="22" xfId="0" applyFont="1" applyFill="1" applyBorder="1" applyAlignment="1">
      <alignment horizontal="center" vertical="center"/>
    </xf>
    <xf numFmtId="0" fontId="16" fillId="6" borderId="0" xfId="0" applyFont="1" applyFill="1" applyAlignment="1">
      <alignment horizontal="center" vertical="center"/>
    </xf>
    <xf numFmtId="0" fontId="8" fillId="9" borderId="15" xfId="0" applyFont="1" applyFill="1" applyBorder="1" applyAlignment="1">
      <alignment horizontal="center" vertical="center"/>
    </xf>
    <xf numFmtId="0" fontId="8" fillId="9" borderId="16"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3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3" fillId="9" borderId="8" xfId="0" applyFont="1" applyFill="1" applyBorder="1" applyAlignment="1">
      <alignment horizontal="left" vertical="top" wrapText="1"/>
    </xf>
    <xf numFmtId="0" fontId="13" fillId="9" borderId="7" xfId="0" applyFont="1" applyFill="1" applyBorder="1" applyAlignment="1">
      <alignment horizontal="left" vertical="top" wrapText="1"/>
    </xf>
    <xf numFmtId="0" fontId="13" fillId="9" borderId="9" xfId="0" applyFont="1" applyFill="1" applyBorder="1" applyAlignment="1">
      <alignment horizontal="left" vertical="top" wrapText="1"/>
    </xf>
    <xf numFmtId="0" fontId="8" fillId="9" borderId="23" xfId="0" applyFont="1" applyFill="1" applyBorder="1" applyAlignment="1">
      <alignment horizontal="center" vertical="center"/>
    </xf>
    <xf numFmtId="0" fontId="8" fillId="9" borderId="24" xfId="0" applyFont="1" applyFill="1" applyBorder="1" applyAlignment="1">
      <alignment horizontal="center" vertical="center"/>
    </xf>
    <xf numFmtId="0" fontId="8" fillId="9" borderId="25" xfId="0" applyFont="1" applyFill="1" applyBorder="1" applyAlignment="1">
      <alignment horizontal="center" vertical="center"/>
    </xf>
    <xf numFmtId="0" fontId="16" fillId="11" borderId="0" xfId="0" applyFont="1" applyFill="1" applyAlignment="1">
      <alignment horizontal="left" vertical="center"/>
    </xf>
    <xf numFmtId="0" fontId="16" fillId="15" borderId="0" xfId="0" applyFont="1" applyFill="1" applyAlignment="1">
      <alignment horizontal="left" vertical="center"/>
    </xf>
  </cellXfs>
  <cellStyles count="12">
    <cellStyle name="ハイパーリンク" xfId="11" builtinId="8"/>
    <cellStyle name="ハイパーリンク 2" xfId="7"/>
    <cellStyle name="桁区切り" xfId="1" builtinId="6"/>
    <cellStyle name="桁区切り 2" xfId="3"/>
    <cellStyle name="桁区切り 2 2" xfId="9"/>
    <cellStyle name="桁区切り 3" xfId="4"/>
    <cellStyle name="標準" xfId="0" builtinId="0"/>
    <cellStyle name="標準 2" xfId="2"/>
    <cellStyle name="標準 2 2" xfId="5"/>
    <cellStyle name="標準 3" xfId="6"/>
    <cellStyle name="標準 4" xfId="8"/>
    <cellStyle name="未定義" xfId="10"/>
  </cellStyles>
  <dxfs count="4">
    <dxf>
      <font>
        <color rgb="FFF2F2F2"/>
      </font>
    </dxf>
    <dxf>
      <font>
        <color rgb="FFF2F2F2"/>
      </font>
    </dxf>
    <dxf>
      <font>
        <color rgb="FFF2F2F2"/>
      </font>
    </dxf>
    <dxf>
      <font>
        <color rgb="FFF2F2F2"/>
      </font>
    </dxf>
  </dxfs>
  <tableStyles count="0" defaultTableStyle="TableStyleMedium2" defaultPivotStyle="PivotStyleLight16"/>
  <colors>
    <mruColors>
      <color rgb="FFF2F2F2"/>
      <color rgb="FF8C8C8C"/>
      <color rgb="FF47CAFF"/>
      <color rgb="FF00A1DE"/>
      <color rgb="FF009999"/>
      <color rgb="FFF4B183"/>
      <color rgb="FF99FF66"/>
      <color rgb="FFBFBFBF"/>
      <color rgb="FFFF99FF"/>
      <color rgb="FFA9D1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19801904324003E-2"/>
          <c:y val="7.9328775732601969E-2"/>
          <c:w val="0.6570023725933628"/>
          <c:h val="0.66239575785647975"/>
        </c:manualLayout>
      </c:layout>
      <c:barChart>
        <c:barDir val="col"/>
        <c:grouping val="stacked"/>
        <c:varyColors val="0"/>
        <c:ser>
          <c:idx val="5"/>
          <c:order val="0"/>
          <c:tx>
            <c:strRef>
              <c:f>'試算結果（表形式）'!$D$10</c:f>
              <c:strCache>
                <c:ptCount val="1"/>
                <c:pt idx="0">
                  <c:v>燃料油脂費・電気代</c:v>
                </c:pt>
              </c:strCache>
            </c:strRef>
          </c:tx>
          <c:spPr>
            <a:solidFill>
              <a:srgbClr val="F4B183"/>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'試算結果（表形式）'!$E$10:$P$10</c15:sqref>
                  </c15:fullRef>
                </c:ext>
              </c:extLst>
              <c:f>('試算結果（表形式）'!$E$10:$N$10,'試算結果（表形式）'!$P$10)</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05A-4127-92E2-FCFEC8D4F994}"/>
            </c:ext>
          </c:extLst>
        </c:ser>
        <c:ser>
          <c:idx val="6"/>
          <c:order val="1"/>
          <c:tx>
            <c:strRef>
              <c:f>'試算結果（表形式）'!$D$11</c:f>
              <c:strCache>
                <c:ptCount val="1"/>
                <c:pt idx="0">
                  <c:v>車両修繕費</c:v>
                </c:pt>
              </c:strCache>
            </c:strRef>
          </c:tx>
          <c:spPr>
            <a:solidFill>
              <a:srgbClr val="99FF66"/>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'試算結果（表形式）'!$E$11:$P$11</c15:sqref>
                  </c15:fullRef>
                </c:ext>
              </c:extLst>
              <c:f>('試算結果（表形式）'!$E$11:$N$11,'試算結果（表形式）'!$P$11)</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05A-4127-92E2-FCFEC8D4F994}"/>
            </c:ext>
          </c:extLst>
        </c:ser>
        <c:ser>
          <c:idx val="10"/>
          <c:order val="2"/>
          <c:tx>
            <c:strRef>
              <c:f>'試算結果（表形式）'!$D$17</c:f>
              <c:strCache>
                <c:ptCount val="1"/>
                <c:pt idx="0">
                  <c:v>その他修繕費</c:v>
                </c:pt>
              </c:strCache>
            </c:strRef>
          </c:tx>
          <c:spPr>
            <a:solidFill>
              <a:srgbClr val="BFBFBF"/>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'試算結果（表形式）'!$E$17:$P$17</c15:sqref>
                  </c15:fullRef>
                </c:ext>
              </c:extLst>
              <c:f>('試算結果（表形式）'!$E$17:$N$17,'試算結果（表形式）'!$P$17)</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05A-4127-92E2-FCFEC8D4F994}"/>
            </c:ext>
          </c:extLst>
        </c:ser>
        <c:ser>
          <c:idx val="1"/>
          <c:order val="3"/>
          <c:tx>
            <c:strRef>
              <c:f>'試算結果（表形式）'!$C$19:$D$19</c:f>
              <c:strCache>
                <c:ptCount val="2"/>
                <c:pt idx="0">
                  <c:v>一般管理費</c:v>
                </c:pt>
              </c:strCache>
            </c:strRef>
          </c:tx>
          <c:spPr>
            <a:solidFill>
              <a:srgbClr val="FF99FF"/>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'試算結果（表形式）'!$E$19:$P$19</c15:sqref>
                  </c15:fullRef>
                </c:ext>
              </c:extLst>
              <c:f>('試算結果（表形式）'!$E$19:$N$19,'試算結果（表形式）'!$P$19)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05A-4127-92E2-FCFEC8D4F994}"/>
            </c:ext>
          </c:extLst>
        </c:ser>
        <c:ser>
          <c:idx val="0"/>
          <c:order val="4"/>
          <c:tx>
            <c:strRef>
              <c:f>'試算結果（表形式）'!$D$13</c:f>
              <c:strCache>
                <c:ptCount val="1"/>
                <c:pt idx="0">
                  <c:v>車両償却費</c:v>
                </c:pt>
              </c:strCache>
            </c:strRef>
          </c:tx>
          <c:spPr>
            <a:solidFill>
              <a:srgbClr val="A9D18E"/>
            </a:solidFill>
            <a:ln>
              <a:solidFill>
                <a:srgbClr val="FF0000"/>
              </a:solid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'試算結果（表形式）'!$E$13:$P$13</c15:sqref>
                  </c15:fullRef>
                </c:ext>
              </c:extLst>
              <c:f>('試算結果（表形式）'!$E$13:$N$13,'試算結果（表形式）'!$P$13)</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05A-4127-92E2-FCFEC8D4F994}"/>
            </c:ext>
          </c:extLst>
        </c:ser>
        <c:ser>
          <c:idx val="8"/>
          <c:order val="5"/>
          <c:tx>
            <c:strRef>
              <c:f>'試算結果（表形式）'!$D$18</c:f>
              <c:strCache>
                <c:ptCount val="1"/>
                <c:pt idx="0">
                  <c:v>その他償却費</c:v>
                </c:pt>
              </c:strCache>
            </c:strRef>
          </c:tx>
          <c:spPr>
            <a:solidFill>
              <a:srgbClr val="BFBFBF"/>
            </a:solidFill>
            <a:ln>
              <a:solidFill>
                <a:srgbClr val="FF0000"/>
              </a:solid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'試算結果（表形式）'!$E$18:$P$18</c15:sqref>
                  </c15:fullRef>
                </c:ext>
              </c:extLst>
              <c:f>('試算結果（表形式）'!$E$18:$N$18,'試算結果（表形式）'!$P$18)</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05A-4127-92E2-FCFEC8D4F994}"/>
            </c:ext>
          </c:extLst>
        </c:ser>
        <c:ser>
          <c:idx val="7"/>
          <c:order val="6"/>
          <c:tx>
            <c:strRef>
              <c:f>'試算結果（表形式）'!$D$9</c:f>
              <c:strCache>
                <c:ptCount val="1"/>
                <c:pt idx="0">
                  <c:v>人件費</c:v>
                </c:pt>
              </c:strCache>
            </c:strRef>
          </c:tx>
          <c:spPr>
            <a:solidFill>
              <a:srgbClr val="FF9999"/>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'試算結果（表形式）'!$E$9:$P$9</c15:sqref>
                  </c15:fullRef>
                </c:ext>
              </c:extLst>
              <c:f>('試算結果（表形式）'!$E$9:$N$9,'試算結果（表形式）'!$P$9)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05A-4127-92E2-FCFEC8D4F994}"/>
            </c:ext>
          </c:extLst>
        </c:ser>
        <c:ser>
          <c:idx val="3"/>
          <c:order val="7"/>
          <c:tx>
            <c:strRef>
              <c:f>'試算結果（表形式）'!$D$12</c:f>
              <c:strCache>
                <c:ptCount val="1"/>
                <c:pt idx="0">
                  <c:v>自動運転車両設備修繕費</c:v>
                </c:pt>
              </c:strCache>
            </c:strRef>
          </c:tx>
          <c:spPr>
            <a:solidFill>
              <a:srgbClr val="CCFF66"/>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'試算結果（表形式）'!$E$12:$P$12</c15:sqref>
                  </c15:fullRef>
                </c:ext>
              </c:extLst>
              <c:f>('試算結果（表形式）'!$E$12:$N$12,'試算結果（表形式）'!$P$12)</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3-A05A-4127-92E2-FCFEC8D4F994}"/>
            </c:ext>
          </c:extLst>
        </c:ser>
        <c:ser>
          <c:idx val="4"/>
          <c:order val="8"/>
          <c:tx>
            <c:strRef>
              <c:f>'試算結果（表形式）'!$D$15</c:f>
              <c:strCache>
                <c:ptCount val="1"/>
                <c:pt idx="0">
                  <c:v>路車協調設備・システム修繕費</c:v>
                </c:pt>
              </c:strCache>
            </c:strRef>
          </c:tx>
          <c:spPr>
            <a:solidFill>
              <a:srgbClr val="9DC3E6"/>
            </a:solidFill>
            <a:ln>
              <a:no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'試算結果（表形式）'!$E$15:$P$15</c15:sqref>
                  </c15:fullRef>
                </c:ext>
              </c:extLst>
              <c:f>('試算結果（表形式）'!$E$15:$N$15,'試算結果（表形式）'!$P$15)</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4-A05A-4127-92E2-FCFEC8D4F994}"/>
            </c:ext>
          </c:extLst>
        </c:ser>
        <c:ser>
          <c:idx val="9"/>
          <c:order val="9"/>
          <c:tx>
            <c:strRef>
              <c:f>'試算結果（表形式）'!$D$14</c:f>
              <c:strCache>
                <c:ptCount val="1"/>
                <c:pt idx="0">
                  <c:v>車両改造費</c:v>
                </c:pt>
              </c:strCache>
            </c:strRef>
          </c:tx>
          <c:spPr>
            <a:solidFill>
              <a:srgbClr val="C7D08E"/>
            </a:solidFill>
            <a:ln>
              <a:solidFill>
                <a:srgbClr val="FF0000"/>
              </a:solid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'試算結果（表形式）'!$E$14:$P$14</c15:sqref>
                  </c15:fullRef>
                </c:ext>
              </c:extLst>
              <c:f>('試算結果（表形式）'!$E$14:$N$14,'試算結果（表形式）'!$P$14)</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9-A05A-4127-92E2-FCFEC8D4F994}"/>
            </c:ext>
          </c:extLst>
        </c:ser>
        <c:ser>
          <c:idx val="2"/>
          <c:order val="10"/>
          <c:tx>
            <c:strRef>
              <c:f>'試算結果（表形式）'!$D$16</c:f>
              <c:strCache>
                <c:ptCount val="1"/>
                <c:pt idx="0">
                  <c:v>路車協調設備・システム償却費</c:v>
                </c:pt>
              </c:strCache>
            </c:strRef>
          </c:tx>
          <c:spPr>
            <a:solidFill>
              <a:srgbClr val="8FAADC"/>
            </a:solidFill>
            <a:ln>
              <a:solidFill>
                <a:srgbClr val="FF0000"/>
              </a:solidFill>
            </a:ln>
            <a:effectLst/>
          </c:spPr>
          <c:invertIfNegative val="0"/>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'試算結果（表形式）'!$E$16:$P$16</c15:sqref>
                  </c15:fullRef>
                </c:ext>
              </c:extLst>
              <c:f>('試算結果（表形式）'!$E$16:$N$16,'試算結果（表形式）'!$P$16)</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2-A05A-4127-92E2-FCFEC8D4F994}"/>
            </c:ext>
          </c:extLst>
        </c:ser>
        <c:dLbls>
          <c:showLegendKey val="0"/>
          <c:showVal val="0"/>
          <c:showCatName val="0"/>
          <c:showSerName val="0"/>
          <c:showPercent val="0"/>
          <c:showBubbleSize val="0"/>
        </c:dLbls>
        <c:gapWidth val="120"/>
        <c:overlap val="100"/>
        <c:axId val="1484313167"/>
        <c:axId val="1484314831"/>
        <c:extLst>
          <c:ext xmlns:c15="http://schemas.microsoft.com/office/drawing/2012/chart" uri="{02D57815-91ED-43cb-92C2-25804820EDAC}">
            <c15:filteredBarSeries>
              <c15:ser>
                <c:idx val="11"/>
                <c:order val="11"/>
                <c:tx>
                  <c:strRef>
                    <c:extLst>
                      <c:ext uri="{02D57815-91ED-43cb-92C2-25804820EDAC}">
                        <c15:formulaRef>
                          <c15:sqref>'試算結果（表形式）'!$C$20:$D$20</c15:sqref>
                        </c15:formulaRef>
                      </c:ext>
                    </c:extLst>
                    <c:strCache>
                      <c:ptCount val="2"/>
                      <c:pt idx="0">
                        <c:v>営業費用計</c:v>
                      </c:pt>
                    </c:strCache>
                  </c:strRef>
                </c:tx>
                <c:spPr>
                  <a:solidFill>
                    <a:schemeClr val="accent6">
                      <a:lumMod val="60000"/>
                    </a:schemeClr>
                  </a:solidFill>
                  <a:ln>
                    <a:noFill/>
                  </a:ln>
                  <a:effectLst/>
                </c:spPr>
                <c:invertIfNegative val="0"/>
                <c:cat>
                  <c:multiLvlStrRef>
                    <c:extLst>
                      <c:ext uri="{02D57815-91ED-43cb-92C2-25804820EDAC}">
                        <c15:fullRef>
                          <c15:sqref>'試算結果（表形式）'!$E$6:$P$8</c15:sqref>
                        </c15:fullRef>
                        <c15:formulaRef>
                          <c15:sqref>'試算結果（表形式）'!$E$6:$P$8</c15:sqref>
                        </c15:formulaRef>
                      </c:ext>
                    </c:extLst>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uri="{02D57815-91ED-43cb-92C2-25804820EDAC}">
                        <c15:fullRef>
                          <c15:sqref>'試算結果（表形式）'!$E$20:$P$20</c15:sqref>
                        </c15:fullRef>
                        <c15:formulaRef>
                          <c15:sqref>('試算結果（表形式）'!$E$20:$N$20,'試算結果（表形式）'!$P$20)</c15:sqref>
                        </c15:formulaRef>
                      </c:ext>
                    </c:extLst>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A05A-4127-92E2-FCFEC8D4F994}"/>
                  </c:ext>
                </c:extLst>
              </c15:ser>
            </c15:filteredBarSeries>
          </c:ext>
        </c:extLst>
      </c:barChart>
      <c:lineChart>
        <c:grouping val="standard"/>
        <c:varyColors val="0"/>
        <c:ser>
          <c:idx val="12"/>
          <c:order val="12"/>
          <c:tx>
            <c:strRef>
              <c:f>'試算結果（表形式）'!$C$21:$D$21</c:f>
              <c:strCache>
                <c:ptCount val="2"/>
                <c:pt idx="0">
                  <c:v>収入（運賃収入のみ）</c:v>
                </c:pt>
              </c:strCache>
            </c:strRef>
          </c:tx>
          <c:spPr>
            <a:ln w="28575" cap="rnd">
              <a:solidFill>
                <a:srgbClr val="000000"/>
              </a:solidFill>
              <a:round/>
            </a:ln>
            <a:effectLst/>
          </c:spPr>
          <c:marker>
            <c:symbol val="none"/>
          </c:marker>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'試算結果（表形式）'!$E$21:$N$21</c15:sqref>
                  </c15:fullRef>
                </c:ext>
              </c:extLst>
              <c:f>'試算結果（表形式）'!$E$21:$N$21</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C-A05A-4127-92E2-FCFEC8D4F994}"/>
            </c:ext>
          </c:extLst>
        </c:ser>
        <c:ser>
          <c:idx val="13"/>
          <c:order val="13"/>
          <c:tx>
            <c:strRef>
              <c:f>'試算結果（表形式）'!$C$22:$D$22</c:f>
              <c:strCache>
                <c:ptCount val="2"/>
                <c:pt idx="0">
                  <c:v>収入計（収支改善策の適用）</c:v>
                </c:pt>
              </c:strCache>
            </c:strRef>
          </c:tx>
          <c:spPr>
            <a:ln w="28575" cap="rnd">
              <a:solidFill>
                <a:srgbClr val="C00000"/>
              </a:solidFill>
              <a:round/>
            </a:ln>
            <a:effectLst/>
          </c:spPr>
          <c:marker>
            <c:symbol val="none"/>
          </c:marker>
          <c:cat>
            <c:multiLvlStrRef>
              <c:extLst>
                <c:ext xmlns:c15="http://schemas.microsoft.com/office/drawing/2012/chart" uri="{02D57815-91ED-43cb-92C2-25804820EDAC}">
                  <c15:fullRef>
                    <c15:sqref>'試算結果（表形式）'!$E$6:$P$8</c15:sqref>
                  </c15:fullRef>
                </c:ext>
              </c:extLst>
              <c:f>'試算結果（表形式）'!$E$6:$P$8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'試算結果（表形式）'!$E$22:$N$22</c15:sqref>
                  </c15:fullRef>
                </c:ext>
              </c:extLst>
              <c:f>'試算結果（表形式）'!$E$22:$N$22</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E-A05A-4127-92E2-FCFEC8D4F994}"/>
            </c:ext>
          </c:extLst>
        </c:ser>
        <c:dLbls>
          <c:showLegendKey val="0"/>
          <c:showVal val="0"/>
          <c:showCatName val="0"/>
          <c:showSerName val="0"/>
          <c:showPercent val="0"/>
          <c:showBubbleSize val="0"/>
        </c:dLbls>
        <c:marker val="1"/>
        <c:smooth val="0"/>
        <c:axId val="1484313167"/>
        <c:axId val="1484314831"/>
      </c:lineChart>
      <c:catAx>
        <c:axId val="14843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84314831"/>
        <c:crosses val="autoZero"/>
        <c:auto val="1"/>
        <c:lblAlgn val="ctr"/>
        <c:lblOffset val="100"/>
        <c:noMultiLvlLbl val="0"/>
      </c:catAx>
      <c:valAx>
        <c:axId val="1484314831"/>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84313167"/>
        <c:crosses val="autoZero"/>
        <c:crossBetween val="between"/>
      </c:valAx>
      <c:spPr>
        <a:noFill/>
        <a:ln>
          <a:noFill/>
        </a:ln>
        <a:effectLst/>
      </c:spPr>
    </c:plotArea>
    <c:legend>
      <c:legendPos val="r"/>
      <c:layout>
        <c:manualLayout>
          <c:xMode val="edge"/>
          <c:yMode val="edge"/>
          <c:x val="0.70214411974013458"/>
          <c:y val="0.13133747359597453"/>
          <c:w val="0.20594682904865885"/>
          <c:h val="0.7195576429792063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19801904324003E-2"/>
          <c:y val="7.9328775732601969E-2"/>
          <c:w val="0.6570023725933628"/>
          <c:h val="0.66239575785647975"/>
        </c:manualLayout>
      </c:layout>
      <c:barChart>
        <c:barDir val="col"/>
        <c:grouping val="stacked"/>
        <c:varyColors val="0"/>
        <c:ser>
          <c:idx val="6"/>
          <c:order val="0"/>
          <c:tx>
            <c:strRef>
              <c:f>'試算結果（表形式）'!$D$30</c:f>
              <c:strCache>
                <c:ptCount val="1"/>
                <c:pt idx="0">
                  <c:v>燃料油脂費・電気代</c:v>
                </c:pt>
              </c:strCache>
            </c:strRef>
          </c:tx>
          <c:spPr>
            <a:solidFill>
              <a:srgbClr val="F4B183"/>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'試算結果（表形式）'!$E$30:$P$30</c15:sqref>
                  </c15:fullRef>
                </c:ext>
              </c:extLst>
              <c:f>('試算結果（表形式）'!$E$30:$N$30,'試算結果（表形式）'!$P$30)</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05A-4127-92E2-FCFEC8D4F994}"/>
            </c:ext>
          </c:extLst>
        </c:ser>
        <c:ser>
          <c:idx val="10"/>
          <c:order val="1"/>
          <c:tx>
            <c:strRef>
              <c:f>'試算結果（表形式）'!$D$31</c:f>
              <c:strCache>
                <c:ptCount val="1"/>
                <c:pt idx="0">
                  <c:v>車両修繕費</c:v>
                </c:pt>
              </c:strCache>
            </c:strRef>
          </c:tx>
          <c:spPr>
            <a:solidFill>
              <a:srgbClr val="99FF66"/>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'試算結果（表形式）'!$E$31:$P$31</c15:sqref>
                  </c15:fullRef>
                </c:ext>
              </c:extLst>
              <c:f>('試算結果（表形式）'!$E$31:$N$31,'試算結果（表形式）'!$P$31)</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05A-4127-92E2-FCFEC8D4F994}"/>
            </c:ext>
          </c:extLst>
        </c:ser>
        <c:ser>
          <c:idx val="4"/>
          <c:order val="2"/>
          <c:tx>
            <c:strRef>
              <c:f>'試算結果（表形式）'!$D$37</c:f>
              <c:strCache>
                <c:ptCount val="1"/>
                <c:pt idx="0">
                  <c:v>その他修繕費</c:v>
                </c:pt>
              </c:strCache>
            </c:strRef>
          </c:tx>
          <c:spPr>
            <a:solidFill>
              <a:srgbClr val="BFBFBF"/>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'試算結果（表形式）'!$E$37:$P$37</c15:sqref>
                  </c15:fullRef>
                </c:ext>
              </c:extLst>
              <c:f>('試算結果（表形式）'!$E$37:$N$37,'試算結果（表形式）'!$P$37)</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05A-4127-92E2-FCFEC8D4F994}"/>
            </c:ext>
          </c:extLst>
        </c:ser>
        <c:ser>
          <c:idx val="2"/>
          <c:order val="3"/>
          <c:tx>
            <c:strRef>
              <c:f>'試算結果（表形式）'!$C$39:$D$39</c:f>
              <c:strCache>
                <c:ptCount val="2"/>
                <c:pt idx="0">
                  <c:v>一般管理費</c:v>
                </c:pt>
              </c:strCache>
            </c:strRef>
          </c:tx>
          <c:spPr>
            <a:solidFill>
              <a:srgbClr val="FF99FF"/>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'試算結果（表形式）'!$E$39:$P$39</c15:sqref>
                  </c15:fullRef>
                </c:ext>
              </c:extLst>
              <c:f>('試算結果（表形式）'!$E$39:$N$39,'試算結果（表形式）'!$P$39)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05A-4127-92E2-FCFEC8D4F994}"/>
            </c:ext>
          </c:extLst>
        </c:ser>
        <c:ser>
          <c:idx val="0"/>
          <c:order val="4"/>
          <c:tx>
            <c:strRef>
              <c:f>'試算結果（表形式）'!$D$33</c:f>
              <c:strCache>
                <c:ptCount val="1"/>
                <c:pt idx="0">
                  <c:v>車両償却費</c:v>
                </c:pt>
              </c:strCache>
            </c:strRef>
          </c:tx>
          <c:spPr>
            <a:solidFill>
              <a:srgbClr val="A9D18E"/>
            </a:solidFill>
            <a:ln>
              <a:solidFill>
                <a:srgbClr val="FF0000"/>
              </a:solid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'試算結果（表形式）'!$E$33:$P$33</c15:sqref>
                  </c15:fullRef>
                </c:ext>
              </c:extLst>
              <c:f>('試算結果（表形式）'!$E$33:$N$33,'試算結果（表形式）'!$P$33)</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05A-4127-92E2-FCFEC8D4F994}"/>
            </c:ext>
          </c:extLst>
        </c:ser>
        <c:ser>
          <c:idx val="9"/>
          <c:order val="5"/>
          <c:tx>
            <c:strRef>
              <c:f>'試算結果（表形式）'!$D$38</c:f>
              <c:strCache>
                <c:ptCount val="1"/>
                <c:pt idx="0">
                  <c:v>その他償却費</c:v>
                </c:pt>
              </c:strCache>
            </c:strRef>
          </c:tx>
          <c:spPr>
            <a:solidFill>
              <a:srgbClr val="BFBFBF"/>
            </a:solidFill>
            <a:ln>
              <a:solidFill>
                <a:srgbClr val="FF0000"/>
              </a:solid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'試算結果（表形式）'!$E$38:$P$38</c15:sqref>
                  </c15:fullRef>
                </c:ext>
              </c:extLst>
              <c:f>('試算結果（表形式）'!$E$38:$N$38,'試算結果（表形式）'!$P$38)</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A05A-4127-92E2-FCFEC8D4F994}"/>
            </c:ext>
          </c:extLst>
        </c:ser>
        <c:ser>
          <c:idx val="5"/>
          <c:order val="6"/>
          <c:tx>
            <c:strRef>
              <c:f>'試算結果（表形式）'!$D$29</c:f>
              <c:strCache>
                <c:ptCount val="1"/>
                <c:pt idx="0">
                  <c:v>人件費</c:v>
                </c:pt>
              </c:strCache>
            </c:strRef>
          </c:tx>
          <c:spPr>
            <a:solidFill>
              <a:srgbClr val="FF9999"/>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'試算結果（表形式）'!$E$29:$P$29</c15:sqref>
                  </c15:fullRef>
                </c:ext>
              </c:extLst>
              <c:f>('試算結果（表形式）'!$E$29:$N$29,'試算結果（表形式）'!$P$29)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05A-4127-92E2-FCFEC8D4F994}"/>
            </c:ext>
          </c:extLst>
        </c:ser>
        <c:ser>
          <c:idx val="1"/>
          <c:order val="7"/>
          <c:tx>
            <c:strRef>
              <c:f>'試算結果（表形式）'!$D$32</c:f>
              <c:strCache>
                <c:ptCount val="1"/>
                <c:pt idx="0">
                  <c:v>自動運転車両設備修繕費</c:v>
                </c:pt>
              </c:strCache>
            </c:strRef>
          </c:tx>
          <c:spPr>
            <a:solidFill>
              <a:srgbClr val="CCFF66"/>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'試算結果（表形式）'!$E$32:$P$32</c15:sqref>
                  </c15:fullRef>
                </c:ext>
              </c:extLst>
              <c:f>('試算結果（表形式）'!$E$32:$N$32,'試算結果（表形式）'!$P$32)</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1-A05A-4127-92E2-FCFEC8D4F994}"/>
            </c:ext>
          </c:extLst>
        </c:ser>
        <c:ser>
          <c:idx val="7"/>
          <c:order val="8"/>
          <c:tx>
            <c:strRef>
              <c:f>'試算結果（表形式）'!$D$35</c:f>
              <c:strCache>
                <c:ptCount val="1"/>
                <c:pt idx="0">
                  <c:v>路車協調設備・システム修繕費</c:v>
                </c:pt>
              </c:strCache>
            </c:strRef>
          </c:tx>
          <c:spPr>
            <a:solidFill>
              <a:srgbClr val="8FAADC"/>
            </a:solidFill>
            <a:ln>
              <a:no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'試算結果（表形式）'!$E$35:$P$35</c15:sqref>
                  </c15:fullRef>
                </c:ext>
              </c:extLst>
              <c:f>('試算結果（表形式）'!$E$35:$N$35,'試算結果（表形式）'!$P$35)</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7-A05A-4127-92E2-FCFEC8D4F994}"/>
            </c:ext>
          </c:extLst>
        </c:ser>
        <c:ser>
          <c:idx val="8"/>
          <c:order val="9"/>
          <c:tx>
            <c:strRef>
              <c:f>'試算結果（表形式）'!$D$34</c:f>
              <c:strCache>
                <c:ptCount val="1"/>
                <c:pt idx="0">
                  <c:v>車両改造費</c:v>
                </c:pt>
              </c:strCache>
            </c:strRef>
          </c:tx>
          <c:spPr>
            <a:solidFill>
              <a:srgbClr val="C7D08E"/>
            </a:solidFill>
            <a:ln>
              <a:solidFill>
                <a:srgbClr val="FF0000"/>
              </a:solid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'試算結果（表形式）'!$E$34:$P$34</c15:sqref>
                  </c15:fullRef>
                </c:ext>
              </c:extLst>
              <c:f>('試算結果（表形式）'!$E$34:$N$34,'試算結果（表形式）'!$P$34)</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8-A05A-4127-92E2-FCFEC8D4F994}"/>
            </c:ext>
          </c:extLst>
        </c:ser>
        <c:ser>
          <c:idx val="3"/>
          <c:order val="10"/>
          <c:tx>
            <c:strRef>
              <c:f>'試算結果（表形式）'!$D$36</c:f>
              <c:strCache>
                <c:ptCount val="1"/>
                <c:pt idx="0">
                  <c:v>路車協調設備・システム償却費</c:v>
                </c:pt>
              </c:strCache>
            </c:strRef>
          </c:tx>
          <c:spPr>
            <a:solidFill>
              <a:srgbClr val="9DC3E6"/>
            </a:solidFill>
            <a:ln>
              <a:solidFill>
                <a:srgbClr val="FF0000"/>
              </a:solidFill>
            </a:ln>
            <a:effectLst/>
          </c:spPr>
          <c:invertIfNegative val="0"/>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'試算結果（表形式）'!$E$36:$P$36</c15:sqref>
                  </c15:fullRef>
                </c:ext>
              </c:extLst>
              <c:f>('試算結果（表形式）'!$E$36:$N$36,'試算結果（表形式）'!$P$36)</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3-A05A-4127-92E2-FCFEC8D4F994}"/>
            </c:ext>
          </c:extLst>
        </c:ser>
        <c:dLbls>
          <c:showLegendKey val="0"/>
          <c:showVal val="0"/>
          <c:showCatName val="0"/>
          <c:showSerName val="0"/>
          <c:showPercent val="0"/>
          <c:showBubbleSize val="0"/>
        </c:dLbls>
        <c:gapWidth val="120"/>
        <c:overlap val="100"/>
        <c:axId val="1484313167"/>
        <c:axId val="1484314831"/>
        <c:extLst>
          <c:ext xmlns:c15="http://schemas.microsoft.com/office/drawing/2012/chart" uri="{02D57815-91ED-43cb-92C2-25804820EDAC}">
            <c15:filteredBarSeries>
              <c15:ser>
                <c:idx val="11"/>
                <c:order val="11"/>
                <c:tx>
                  <c:strRef>
                    <c:extLst>
                      <c:ext uri="{02D57815-91ED-43cb-92C2-25804820EDAC}">
                        <c15:formulaRef>
                          <c15:sqref>'試算結果（表形式）'!$C$40:$D$40</c15:sqref>
                        </c15:formulaRef>
                      </c:ext>
                    </c:extLst>
                    <c:strCache>
                      <c:ptCount val="2"/>
                      <c:pt idx="0">
                        <c:v>営業費用計</c:v>
                      </c:pt>
                    </c:strCache>
                  </c:strRef>
                </c:tx>
                <c:spPr>
                  <a:solidFill>
                    <a:schemeClr val="accent6">
                      <a:lumMod val="60000"/>
                    </a:schemeClr>
                  </a:solidFill>
                  <a:ln>
                    <a:noFill/>
                  </a:ln>
                  <a:effectLst/>
                </c:spPr>
                <c:invertIfNegative val="0"/>
                <c:cat>
                  <c:multiLvlStrRef>
                    <c:extLst>
                      <c:ext uri="{02D57815-91ED-43cb-92C2-25804820EDAC}">
                        <c15:fullRef>
                          <c15:sqref>'試算結果（表形式）'!$E$26:$P$28</c15:sqref>
                        </c15:fullRef>
                        <c15:formulaRef>
                          <c15:sqref>'試算結果（表形式）'!$E$26:$P$28</c15:sqref>
                        </c15:formulaRef>
                      </c:ext>
                    </c:extLst>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uri="{02D57815-91ED-43cb-92C2-25804820EDAC}">
                        <c15:fullRef>
                          <c15:sqref>'試算結果（表形式）'!$E$40:$P$40</c15:sqref>
                        </c15:fullRef>
                        <c15:formulaRef>
                          <c15:sqref>('試算結果（表形式）'!$E$40:$N$40,'試算結果（表形式）'!$P$40)</c15:sqref>
                        </c15:formulaRef>
                      </c:ext>
                    </c:extLst>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A05A-4127-92E2-FCFEC8D4F994}"/>
                  </c:ext>
                </c:extLst>
              </c15:ser>
            </c15:filteredBarSeries>
          </c:ext>
        </c:extLst>
      </c:barChart>
      <c:lineChart>
        <c:grouping val="standard"/>
        <c:varyColors val="0"/>
        <c:ser>
          <c:idx val="12"/>
          <c:order val="12"/>
          <c:tx>
            <c:strRef>
              <c:f>'試算結果（表形式）'!$C$41:$D$41</c:f>
              <c:strCache>
                <c:ptCount val="2"/>
                <c:pt idx="0">
                  <c:v>収入（運賃収入のみ）</c:v>
                </c:pt>
              </c:strCache>
            </c:strRef>
          </c:tx>
          <c:spPr>
            <a:ln w="28575" cap="rnd">
              <a:solidFill>
                <a:sysClr val="windowText" lastClr="000000"/>
              </a:solidFill>
              <a:round/>
            </a:ln>
            <a:effectLst/>
          </c:spPr>
          <c:marker>
            <c:symbol val="none"/>
          </c:marker>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'試算結果（表形式）'!$E$41:$N$41</c15:sqref>
                  </c15:fullRef>
                </c:ext>
              </c:extLst>
              <c:f>'試算結果（表形式）'!$E$41:$N$41</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C-A05A-4127-92E2-FCFEC8D4F994}"/>
            </c:ext>
          </c:extLst>
        </c:ser>
        <c:ser>
          <c:idx val="13"/>
          <c:order val="13"/>
          <c:tx>
            <c:strRef>
              <c:f>'試算結果（表形式）'!$C$42:$D$42</c:f>
              <c:strCache>
                <c:ptCount val="2"/>
                <c:pt idx="0">
                  <c:v>収入計（収支改善策の適用）</c:v>
                </c:pt>
              </c:strCache>
            </c:strRef>
          </c:tx>
          <c:spPr>
            <a:ln w="28575" cap="rnd">
              <a:solidFill>
                <a:srgbClr val="C00000"/>
              </a:solidFill>
              <a:round/>
            </a:ln>
            <a:effectLst/>
          </c:spPr>
          <c:marker>
            <c:symbol val="none"/>
          </c:marker>
          <c:cat>
            <c:multiLvlStrRef>
              <c:extLst>
                <c:ext xmlns:c15="http://schemas.microsoft.com/office/drawing/2012/chart" uri="{02D57815-91ED-43cb-92C2-25804820EDAC}">
                  <c15:fullRef>
                    <c15:sqref>'試算結果（表形式）'!$E$26:$P$28</c15:sqref>
                  </c15:fullRef>
                </c:ext>
              </c:extLst>
              <c:f>'試算結果（表形式）'!$E$26:$P$28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'試算結果（表形式）'!$E$42:$N$42</c15:sqref>
                  </c15:fullRef>
                </c:ext>
              </c:extLst>
              <c:f>'試算結果（表形式）'!$E$42:$N$42</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E-A05A-4127-92E2-FCFEC8D4F994}"/>
            </c:ext>
          </c:extLst>
        </c:ser>
        <c:dLbls>
          <c:showLegendKey val="0"/>
          <c:showVal val="0"/>
          <c:showCatName val="0"/>
          <c:showSerName val="0"/>
          <c:showPercent val="0"/>
          <c:showBubbleSize val="0"/>
        </c:dLbls>
        <c:marker val="1"/>
        <c:smooth val="0"/>
        <c:axId val="1484313167"/>
        <c:axId val="1484314831"/>
      </c:lineChart>
      <c:catAx>
        <c:axId val="14843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84314831"/>
        <c:crosses val="autoZero"/>
        <c:auto val="1"/>
        <c:lblAlgn val="ctr"/>
        <c:lblOffset val="100"/>
        <c:noMultiLvlLbl val="0"/>
      </c:catAx>
      <c:valAx>
        <c:axId val="1484314831"/>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84313167"/>
        <c:crosses val="autoZero"/>
        <c:crossBetween val="between"/>
      </c:valAx>
      <c:spPr>
        <a:noFill/>
        <a:ln>
          <a:noFill/>
        </a:ln>
        <a:effectLst/>
      </c:spPr>
    </c:plotArea>
    <c:legend>
      <c:legendPos val="r"/>
      <c:layout>
        <c:manualLayout>
          <c:xMode val="edge"/>
          <c:yMode val="edge"/>
          <c:x val="0.70214411974013458"/>
          <c:y val="0.13133747359597453"/>
          <c:w val="0.20594682904865885"/>
          <c:h val="0.7195576429792063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19801904324003E-2"/>
          <c:y val="7.9328775732601969E-2"/>
          <c:w val="0.6570023725933628"/>
          <c:h val="0.66239575785647975"/>
        </c:manualLayout>
      </c:layout>
      <c:barChart>
        <c:barDir val="col"/>
        <c:grouping val="stacked"/>
        <c:varyColors val="0"/>
        <c:ser>
          <c:idx val="10"/>
          <c:order val="0"/>
          <c:tx>
            <c:strRef>
              <c:f>'試算結果（表形式）'!$D$50</c:f>
              <c:strCache>
                <c:ptCount val="1"/>
                <c:pt idx="0">
                  <c:v>燃料油脂費・電気代</c:v>
                </c:pt>
              </c:strCache>
            </c:strRef>
          </c:tx>
          <c:spPr>
            <a:solidFill>
              <a:srgbClr val="F4B183"/>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'試算結果（表形式）'!$E$50:$P$50</c15:sqref>
                  </c15:fullRef>
                </c:ext>
              </c:extLst>
              <c:f>('試算結果（表形式）'!$E$50:$N$50,'試算結果（表形式）'!$P$50)</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05A-4127-92E2-FCFEC8D4F994}"/>
            </c:ext>
          </c:extLst>
        </c:ser>
        <c:ser>
          <c:idx val="4"/>
          <c:order val="1"/>
          <c:tx>
            <c:strRef>
              <c:f>'試算結果（表形式）'!$D$51</c:f>
              <c:strCache>
                <c:ptCount val="1"/>
                <c:pt idx="0">
                  <c:v>車両修繕費</c:v>
                </c:pt>
              </c:strCache>
            </c:strRef>
          </c:tx>
          <c:spPr>
            <a:solidFill>
              <a:srgbClr val="99FF66"/>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'試算結果（表形式）'!$E$51:$P$51</c15:sqref>
                  </c15:fullRef>
                </c:ext>
              </c:extLst>
              <c:f>('試算結果（表形式）'!$E$51:$N$51,'試算結果（表形式）'!$P$51)</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05A-4127-92E2-FCFEC8D4F994}"/>
            </c:ext>
          </c:extLst>
        </c:ser>
        <c:ser>
          <c:idx val="7"/>
          <c:order val="2"/>
          <c:tx>
            <c:strRef>
              <c:f>'試算結果（表形式）'!$D$57</c:f>
              <c:strCache>
                <c:ptCount val="1"/>
                <c:pt idx="0">
                  <c:v>その他修繕費</c:v>
                </c:pt>
              </c:strCache>
            </c:strRef>
          </c:tx>
          <c:spPr>
            <a:solidFill>
              <a:srgbClr val="BFBFBF"/>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'試算結果（表形式）'!$E$57:$P$57</c15:sqref>
                  </c15:fullRef>
                </c:ext>
              </c:extLst>
              <c:f>('試算結果（表形式）'!$E$57:$N$57,'試算結果（表形式）'!$P$57)</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05A-4127-92E2-FCFEC8D4F994}"/>
            </c:ext>
          </c:extLst>
        </c:ser>
        <c:ser>
          <c:idx val="3"/>
          <c:order val="3"/>
          <c:tx>
            <c:strRef>
              <c:f>'試算結果（表形式）'!$C$59:$D$59</c:f>
              <c:strCache>
                <c:ptCount val="2"/>
                <c:pt idx="0">
                  <c:v>一般管理費</c:v>
                </c:pt>
              </c:strCache>
            </c:strRef>
          </c:tx>
          <c:spPr>
            <a:solidFill>
              <a:srgbClr val="FF99FF"/>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'試算結果（表形式）'!$E$59:$P$59</c15:sqref>
                  </c15:fullRef>
                </c:ext>
              </c:extLst>
              <c:f>('試算結果（表形式）'!$E$59:$N$59,'試算結果（表形式）'!$P$59)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05A-4127-92E2-FCFEC8D4F994}"/>
            </c:ext>
          </c:extLst>
        </c:ser>
        <c:ser>
          <c:idx val="0"/>
          <c:order val="4"/>
          <c:tx>
            <c:strRef>
              <c:f>'試算結果（表形式）'!$D$53</c:f>
              <c:strCache>
                <c:ptCount val="1"/>
                <c:pt idx="0">
                  <c:v>車両償却費</c:v>
                </c:pt>
              </c:strCache>
            </c:strRef>
          </c:tx>
          <c:spPr>
            <a:solidFill>
              <a:srgbClr val="A9D18E"/>
            </a:solidFill>
            <a:ln>
              <a:solidFill>
                <a:srgbClr val="FF0000"/>
              </a:solid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'試算結果（表形式）'!$E$53:$P$53</c15:sqref>
                  </c15:fullRef>
                </c:ext>
              </c:extLst>
              <c:f>('試算結果（表形式）'!$E$53:$N$53,'試算結果（表形式）'!$P$53)</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05A-4127-92E2-FCFEC8D4F994}"/>
            </c:ext>
          </c:extLst>
        </c:ser>
        <c:ser>
          <c:idx val="8"/>
          <c:order val="5"/>
          <c:tx>
            <c:strRef>
              <c:f>'試算結果（表形式）'!$D$58</c:f>
              <c:strCache>
                <c:ptCount val="1"/>
                <c:pt idx="0">
                  <c:v>その他償却費</c:v>
                </c:pt>
              </c:strCache>
            </c:strRef>
          </c:tx>
          <c:spPr>
            <a:solidFill>
              <a:srgbClr val="BFBFBF"/>
            </a:solidFill>
            <a:ln>
              <a:solidFill>
                <a:srgbClr val="FF0000"/>
              </a:solid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'試算結果（表形式）'!$E$58:$P$58</c15:sqref>
                  </c15:fullRef>
                </c:ext>
              </c:extLst>
              <c:f>('試算結果（表形式）'!$E$58:$N$58,'試算結果（表形式）'!$P$58)</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05A-4127-92E2-FCFEC8D4F994}"/>
            </c:ext>
          </c:extLst>
        </c:ser>
        <c:ser>
          <c:idx val="6"/>
          <c:order val="6"/>
          <c:tx>
            <c:strRef>
              <c:f>'試算結果（表形式）'!$D$49</c:f>
              <c:strCache>
                <c:ptCount val="1"/>
                <c:pt idx="0">
                  <c:v>人件費</c:v>
                </c:pt>
              </c:strCache>
            </c:strRef>
          </c:tx>
          <c:spPr>
            <a:solidFill>
              <a:srgbClr val="FF9999"/>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'試算結果（表形式）'!$E$49:$P$49</c15:sqref>
                  </c15:fullRef>
                </c:ext>
              </c:extLst>
              <c:f>('試算結果（表形式）'!$E$49:$N$49,'試算結果（表形式）'!$P$49)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05A-4127-92E2-FCFEC8D4F994}"/>
            </c:ext>
          </c:extLst>
        </c:ser>
        <c:ser>
          <c:idx val="2"/>
          <c:order val="7"/>
          <c:tx>
            <c:strRef>
              <c:f>'試算結果（表形式）'!$D$52</c:f>
              <c:strCache>
                <c:ptCount val="1"/>
                <c:pt idx="0">
                  <c:v>自動運転車両設備修繕費</c:v>
                </c:pt>
              </c:strCache>
            </c:strRef>
          </c:tx>
          <c:spPr>
            <a:solidFill>
              <a:srgbClr val="CCFF66"/>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'試算結果（表形式）'!$E$52:$P$52</c15:sqref>
                  </c15:fullRef>
                </c:ext>
              </c:extLst>
              <c:f>('試算結果（表形式）'!$E$52:$N$52,'試算結果（表形式）'!$P$52)</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2-A05A-4127-92E2-FCFEC8D4F994}"/>
            </c:ext>
          </c:extLst>
        </c:ser>
        <c:ser>
          <c:idx val="5"/>
          <c:order val="9"/>
          <c:tx>
            <c:strRef>
              <c:f>'試算結果（表形式）'!$D$55</c:f>
              <c:strCache>
                <c:ptCount val="1"/>
                <c:pt idx="0">
                  <c:v>路車協調設備・システム修繕費</c:v>
                </c:pt>
              </c:strCache>
            </c:strRef>
          </c:tx>
          <c:spPr>
            <a:solidFill>
              <a:srgbClr val="8FAADC"/>
            </a:solidFill>
            <a:ln>
              <a:no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'試算結果（表形式）'!$E$55:$P$55</c15:sqref>
                  </c15:fullRef>
                </c:ext>
              </c:extLst>
              <c:f>('試算結果（表形式）'!$E$55:$N$55,'試算結果（表形式）'!$P$55)</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5-A05A-4127-92E2-FCFEC8D4F994}"/>
            </c:ext>
          </c:extLst>
        </c:ser>
        <c:ser>
          <c:idx val="9"/>
          <c:order val="10"/>
          <c:tx>
            <c:strRef>
              <c:f>'試算結果（表形式）'!$D$54</c:f>
              <c:strCache>
                <c:ptCount val="1"/>
                <c:pt idx="0">
                  <c:v>車両改造費</c:v>
                </c:pt>
              </c:strCache>
            </c:strRef>
          </c:tx>
          <c:spPr>
            <a:solidFill>
              <a:srgbClr val="C7D08E"/>
            </a:solidFill>
            <a:ln>
              <a:solidFill>
                <a:srgbClr val="FF0000"/>
              </a:solid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'試算結果（表形式）'!$E$54:$P$54</c15:sqref>
                  </c15:fullRef>
                </c:ext>
              </c:extLst>
              <c:f>('試算結果（表形式）'!$E$54:$N$54,'試算結果（表形式）'!$P$54)</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9-A05A-4127-92E2-FCFEC8D4F994}"/>
            </c:ext>
          </c:extLst>
        </c:ser>
        <c:ser>
          <c:idx val="1"/>
          <c:order val="13"/>
          <c:tx>
            <c:strRef>
              <c:f>'試算結果（表形式）'!$D$56</c:f>
              <c:strCache>
                <c:ptCount val="1"/>
                <c:pt idx="0">
                  <c:v>路車協調設備・システム償却費</c:v>
                </c:pt>
              </c:strCache>
            </c:strRef>
          </c:tx>
          <c:spPr>
            <a:solidFill>
              <a:srgbClr val="9DC3E6"/>
            </a:solidFill>
            <a:ln>
              <a:solidFill>
                <a:srgbClr val="FF0000"/>
              </a:solidFill>
            </a:ln>
            <a:effectLst/>
          </c:spPr>
          <c:invertIfNegative val="0"/>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'試算結果（表形式）'!$E$56:$P$56</c15:sqref>
                  </c15:fullRef>
                </c:ext>
              </c:extLst>
              <c:f>('試算結果（表形式）'!$E$56:$N$56,'試算結果（表形式）'!$P$56)</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1-A05A-4127-92E2-FCFEC8D4F994}"/>
            </c:ext>
          </c:extLst>
        </c:ser>
        <c:dLbls>
          <c:showLegendKey val="0"/>
          <c:showVal val="0"/>
          <c:showCatName val="0"/>
          <c:showSerName val="0"/>
          <c:showPercent val="0"/>
          <c:showBubbleSize val="0"/>
        </c:dLbls>
        <c:gapWidth val="120"/>
        <c:overlap val="100"/>
        <c:axId val="1484313167"/>
        <c:axId val="1484314831"/>
        <c:extLst>
          <c:ext xmlns:c15="http://schemas.microsoft.com/office/drawing/2012/chart" uri="{02D57815-91ED-43cb-92C2-25804820EDAC}">
            <c15:filteredBarSeries>
              <c15:ser>
                <c:idx val="11"/>
                <c:order val="8"/>
                <c:tx>
                  <c:strRef>
                    <c:extLst>
                      <c:ext uri="{02D57815-91ED-43cb-92C2-25804820EDAC}">
                        <c15:formulaRef>
                          <c15:sqref>'試算結果（表形式）'!$C$60:$D$60</c15:sqref>
                        </c15:formulaRef>
                      </c:ext>
                    </c:extLst>
                    <c:strCache>
                      <c:ptCount val="2"/>
                      <c:pt idx="0">
                        <c:v>営業費用計</c:v>
                      </c:pt>
                    </c:strCache>
                  </c:strRef>
                </c:tx>
                <c:spPr>
                  <a:solidFill>
                    <a:schemeClr val="accent6">
                      <a:lumMod val="60000"/>
                    </a:schemeClr>
                  </a:solidFill>
                  <a:ln>
                    <a:noFill/>
                  </a:ln>
                  <a:effectLst/>
                </c:spPr>
                <c:invertIfNegative val="0"/>
                <c:cat>
                  <c:multiLvlStrRef>
                    <c:extLst>
                      <c:ext uri="{02D57815-91ED-43cb-92C2-25804820EDAC}">
                        <c15:fullRef>
                          <c15:sqref>'試算結果（表形式）'!$E$46:$P$48</c15:sqref>
                        </c15:fullRef>
                        <c15:formulaRef>
                          <c15:sqref>'試算結果（表形式）'!$E$46:$P$48</c15:sqref>
                        </c15:formulaRef>
                      </c:ext>
                    </c:extLst>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uri="{02D57815-91ED-43cb-92C2-25804820EDAC}">
                        <c15:fullRef>
                          <c15:sqref>'試算結果（表形式）'!$E$60:$P$60</c15:sqref>
                        </c15:fullRef>
                        <c15:formulaRef>
                          <c15:sqref>('試算結果（表形式）'!$E$60:$N$60,'試算結果（表形式）'!$P$60)</c15:sqref>
                        </c15:formulaRef>
                      </c:ext>
                    </c:extLst>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A05A-4127-92E2-FCFEC8D4F994}"/>
                  </c:ext>
                </c:extLst>
              </c15:ser>
            </c15:filteredBarSeries>
          </c:ext>
        </c:extLst>
      </c:barChart>
      <c:lineChart>
        <c:grouping val="standard"/>
        <c:varyColors val="0"/>
        <c:ser>
          <c:idx val="12"/>
          <c:order val="11"/>
          <c:tx>
            <c:strRef>
              <c:f>'試算結果（表形式）'!$C$61:$D$61</c:f>
              <c:strCache>
                <c:ptCount val="2"/>
                <c:pt idx="0">
                  <c:v>収入（運賃収入のみ）</c:v>
                </c:pt>
              </c:strCache>
            </c:strRef>
          </c:tx>
          <c:spPr>
            <a:ln w="28575" cap="rnd">
              <a:solidFill>
                <a:sysClr val="windowText" lastClr="000000"/>
              </a:solidFill>
              <a:round/>
            </a:ln>
            <a:effectLst/>
          </c:spPr>
          <c:marker>
            <c:symbol val="none"/>
          </c:marker>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'試算結果（表形式）'!$E$61:$N$61</c15:sqref>
                  </c15:fullRef>
                </c:ext>
              </c:extLst>
              <c:f>'試算結果（表形式）'!$E$61:$N$61</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C-A05A-4127-92E2-FCFEC8D4F994}"/>
            </c:ext>
          </c:extLst>
        </c:ser>
        <c:ser>
          <c:idx val="13"/>
          <c:order val="12"/>
          <c:tx>
            <c:strRef>
              <c:f>'試算結果（表形式）'!$C$62:$D$62</c:f>
              <c:strCache>
                <c:ptCount val="2"/>
                <c:pt idx="0">
                  <c:v>収入計（収支改善策の適用）</c:v>
                </c:pt>
              </c:strCache>
            </c:strRef>
          </c:tx>
          <c:spPr>
            <a:ln w="28575" cap="rnd">
              <a:solidFill>
                <a:srgbClr val="C00000"/>
              </a:solidFill>
              <a:round/>
            </a:ln>
            <a:effectLst/>
          </c:spPr>
          <c:marker>
            <c:symbol val="none"/>
          </c:marker>
          <c:cat>
            <c:multiLvlStrRef>
              <c:extLst>
                <c:ext xmlns:c15="http://schemas.microsoft.com/office/drawing/2012/chart" uri="{02D57815-91ED-43cb-92C2-25804820EDAC}">
                  <c15:fullRef>
                    <c15:sqref>'試算結果（表形式）'!$E$46:$P$48</c15:sqref>
                  </c15:fullRef>
                </c:ext>
              </c:extLst>
              <c:f>'試算結果（表形式）'!$E$46:$P$48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'試算結果（表形式）'!$E$62:$N$62</c15:sqref>
                  </c15:fullRef>
                </c:ext>
              </c:extLst>
              <c:f>'試算結果（表形式）'!$E$62:$N$62</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E-A05A-4127-92E2-FCFEC8D4F994}"/>
            </c:ext>
          </c:extLst>
        </c:ser>
        <c:dLbls>
          <c:showLegendKey val="0"/>
          <c:showVal val="0"/>
          <c:showCatName val="0"/>
          <c:showSerName val="0"/>
          <c:showPercent val="0"/>
          <c:showBubbleSize val="0"/>
        </c:dLbls>
        <c:marker val="1"/>
        <c:smooth val="0"/>
        <c:axId val="1484313167"/>
        <c:axId val="1484314831"/>
      </c:lineChart>
      <c:catAx>
        <c:axId val="14843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84314831"/>
        <c:crosses val="autoZero"/>
        <c:auto val="1"/>
        <c:lblAlgn val="ctr"/>
        <c:lblOffset val="100"/>
        <c:noMultiLvlLbl val="0"/>
      </c:catAx>
      <c:valAx>
        <c:axId val="1484314831"/>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84313167"/>
        <c:crosses val="autoZero"/>
        <c:crossBetween val="between"/>
      </c:valAx>
      <c:spPr>
        <a:noFill/>
        <a:ln>
          <a:noFill/>
        </a:ln>
        <a:effectLst/>
      </c:spPr>
    </c:plotArea>
    <c:legend>
      <c:legendPos val="r"/>
      <c:layout>
        <c:manualLayout>
          <c:xMode val="edge"/>
          <c:yMode val="edge"/>
          <c:x val="0.70214411974013458"/>
          <c:y val="0.13133747359597453"/>
          <c:w val="0.20594682904865885"/>
          <c:h val="0.7195576429792063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19801904324003E-2"/>
          <c:y val="7.9328775732601969E-2"/>
          <c:w val="0.6570023725933628"/>
          <c:h val="0.66239575785647975"/>
        </c:manualLayout>
      </c:layout>
      <c:barChart>
        <c:barDir val="col"/>
        <c:grouping val="stacked"/>
        <c:varyColors val="0"/>
        <c:ser>
          <c:idx val="4"/>
          <c:order val="0"/>
          <c:tx>
            <c:strRef>
              <c:f>'試算結果（表形式）'!$D$70</c:f>
              <c:strCache>
                <c:ptCount val="1"/>
                <c:pt idx="0">
                  <c:v>燃料油脂費・電気代</c:v>
                </c:pt>
              </c:strCache>
            </c:strRef>
          </c:tx>
          <c:spPr>
            <a:solidFill>
              <a:srgbClr val="F4B183"/>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'試算結果（表形式）'!$E$70:$P$70</c15:sqref>
                  </c15:fullRef>
                </c:ext>
              </c:extLst>
              <c:f>('試算結果（表形式）'!$E$70:$N$70,'試算結果（表形式）'!$P$70)</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05A-4127-92E2-FCFEC8D4F994}"/>
            </c:ext>
          </c:extLst>
        </c:ser>
        <c:ser>
          <c:idx val="7"/>
          <c:order val="1"/>
          <c:tx>
            <c:strRef>
              <c:f>'試算結果（表形式）'!$D$71</c:f>
              <c:strCache>
                <c:ptCount val="1"/>
                <c:pt idx="0">
                  <c:v>車両修繕費</c:v>
                </c:pt>
              </c:strCache>
            </c:strRef>
          </c:tx>
          <c:spPr>
            <a:solidFill>
              <a:srgbClr val="99FF66"/>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'試算結果（表形式）'!$E$71:$P$71</c15:sqref>
                  </c15:fullRef>
                </c:ext>
              </c:extLst>
              <c:f>('試算結果（表形式）'!$E$71:$N$71,'試算結果（表形式）'!$P$71)</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05A-4127-92E2-FCFEC8D4F994}"/>
            </c:ext>
          </c:extLst>
        </c:ser>
        <c:ser>
          <c:idx val="11"/>
          <c:order val="2"/>
          <c:tx>
            <c:strRef>
              <c:f>'試算結果（表形式）'!$D$77</c:f>
              <c:strCache>
                <c:ptCount val="1"/>
                <c:pt idx="0">
                  <c:v>その他修繕費</c:v>
                </c:pt>
              </c:strCache>
            </c:strRef>
          </c:tx>
          <c:spPr>
            <a:solidFill>
              <a:srgbClr val="BFBFBF"/>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'試算結果（表形式）'!$E$77:$P$77</c15:sqref>
                  </c15:fullRef>
                </c:ext>
              </c:extLst>
              <c:f>('試算結果（表形式）'!$E$77:$N$77,'試算結果（表形式）'!$P$77)</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B-A05A-4127-92E2-FCFEC8D4F994}"/>
            </c:ext>
          </c:extLst>
        </c:ser>
        <c:ser>
          <c:idx val="9"/>
          <c:order val="3"/>
          <c:tx>
            <c:strRef>
              <c:f>'試算結果（表形式）'!$C$79:$D$79</c:f>
              <c:strCache>
                <c:ptCount val="2"/>
                <c:pt idx="0">
                  <c:v>一般管理費</c:v>
                </c:pt>
              </c:strCache>
            </c:strRef>
          </c:tx>
          <c:spPr>
            <a:solidFill>
              <a:srgbClr val="FF99FF"/>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'試算結果（表形式）'!$E$79:$P$79</c15:sqref>
                  </c15:fullRef>
                </c:ext>
              </c:extLst>
              <c:f>('試算結果（表形式）'!$E$79:$N$79,'試算結果（表形式）'!$P$79)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A05A-4127-92E2-FCFEC8D4F994}"/>
            </c:ext>
          </c:extLst>
        </c:ser>
        <c:ser>
          <c:idx val="0"/>
          <c:order val="4"/>
          <c:tx>
            <c:strRef>
              <c:f>'試算結果（表形式）'!$D$73</c:f>
              <c:strCache>
                <c:ptCount val="1"/>
                <c:pt idx="0">
                  <c:v>車両償却費</c:v>
                </c:pt>
              </c:strCache>
            </c:strRef>
          </c:tx>
          <c:spPr>
            <a:solidFill>
              <a:srgbClr val="A9D18E"/>
            </a:solidFill>
            <a:ln>
              <a:solidFill>
                <a:srgbClr val="FF0000"/>
              </a:solid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'試算結果（表形式）'!$E$73:$P$73</c15:sqref>
                  </c15:fullRef>
                </c:ext>
              </c:extLst>
              <c:f>('試算結果（表形式）'!$E$73:$N$73,'試算結果（表形式）'!$P$73)</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05A-4127-92E2-FCFEC8D4F994}"/>
            </c:ext>
          </c:extLst>
        </c:ser>
        <c:ser>
          <c:idx val="5"/>
          <c:order val="5"/>
          <c:tx>
            <c:strRef>
              <c:f>'試算結果（表形式）'!$D$78</c:f>
              <c:strCache>
                <c:ptCount val="1"/>
                <c:pt idx="0">
                  <c:v>その他償却費</c:v>
                </c:pt>
              </c:strCache>
            </c:strRef>
          </c:tx>
          <c:spPr>
            <a:solidFill>
              <a:srgbClr val="BFBFBF"/>
            </a:solidFill>
            <a:ln>
              <a:solidFill>
                <a:srgbClr val="FF0000"/>
              </a:solid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'試算結果（表形式）'!$E$78:$P$78</c15:sqref>
                  </c15:fullRef>
                </c:ext>
              </c:extLst>
              <c:f>('試算結果（表形式）'!$E$78:$N$78,'試算結果（表形式）'!$P$78)</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05A-4127-92E2-FCFEC8D4F994}"/>
            </c:ext>
          </c:extLst>
        </c:ser>
        <c:ser>
          <c:idx val="10"/>
          <c:order val="6"/>
          <c:tx>
            <c:strRef>
              <c:f>'試算結果（表形式）'!$D$69</c:f>
              <c:strCache>
                <c:ptCount val="1"/>
                <c:pt idx="0">
                  <c:v>人件費</c:v>
                </c:pt>
              </c:strCache>
            </c:strRef>
          </c:tx>
          <c:spPr>
            <a:solidFill>
              <a:srgbClr val="FF9999"/>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'試算結果（表形式）'!$E$69:$P$69</c15:sqref>
                  </c15:fullRef>
                </c:ext>
              </c:extLst>
              <c:f>('試算結果（表形式）'!$E$69:$N$69,'試算結果（表形式）'!$P$69)</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05A-4127-92E2-FCFEC8D4F994}"/>
            </c:ext>
          </c:extLst>
        </c:ser>
        <c:ser>
          <c:idx val="3"/>
          <c:order val="7"/>
          <c:tx>
            <c:strRef>
              <c:f>'試算結果（表形式）'!$D$72</c:f>
              <c:strCache>
                <c:ptCount val="1"/>
                <c:pt idx="0">
                  <c:v>自動運転車両設備修繕費</c:v>
                </c:pt>
              </c:strCache>
            </c:strRef>
          </c:tx>
          <c:spPr>
            <a:solidFill>
              <a:srgbClr val="CCFF66"/>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'試算結果（表形式）'!$E$72:$P$72</c15:sqref>
                  </c15:fullRef>
                </c:ext>
              </c:extLst>
              <c:f>('試算結果（表形式）'!$E$72:$N$72,'試算結果（表形式）'!$P$72)</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3-A05A-4127-92E2-FCFEC8D4F994}"/>
            </c:ext>
          </c:extLst>
        </c:ser>
        <c:ser>
          <c:idx val="6"/>
          <c:order val="8"/>
          <c:tx>
            <c:strRef>
              <c:f>'試算結果（表形式）'!$D$75</c:f>
              <c:strCache>
                <c:ptCount val="1"/>
                <c:pt idx="0">
                  <c:v>路車協調設備・システム修繕費</c:v>
                </c:pt>
              </c:strCache>
            </c:strRef>
          </c:tx>
          <c:spPr>
            <a:solidFill>
              <a:srgbClr val="8FAADC"/>
            </a:solidFill>
            <a:ln>
              <a:no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'試算結果（表形式）'!$E$75:$P$75</c15:sqref>
                  </c15:fullRef>
                </c:ext>
              </c:extLst>
              <c:f>('試算結果（表形式）'!$E$75:$N$75,'試算結果（表形式）'!$P$75)</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6-A05A-4127-92E2-FCFEC8D4F994}"/>
            </c:ext>
          </c:extLst>
        </c:ser>
        <c:ser>
          <c:idx val="8"/>
          <c:order val="9"/>
          <c:tx>
            <c:strRef>
              <c:f>'試算結果（表形式）'!$D$74</c:f>
              <c:strCache>
                <c:ptCount val="1"/>
                <c:pt idx="0">
                  <c:v>車両改造費</c:v>
                </c:pt>
              </c:strCache>
            </c:strRef>
          </c:tx>
          <c:spPr>
            <a:solidFill>
              <a:srgbClr val="C7D08E"/>
            </a:solidFill>
            <a:ln>
              <a:solidFill>
                <a:srgbClr val="FF0000"/>
              </a:solid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'試算結果（表形式）'!$E$74:$P$74</c15:sqref>
                  </c15:fullRef>
                </c:ext>
              </c:extLst>
              <c:f>('試算結果（表形式）'!$E$74:$N$74,'試算結果（表形式）'!$P$74)</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8-A05A-4127-92E2-FCFEC8D4F994}"/>
            </c:ext>
          </c:extLst>
        </c:ser>
        <c:ser>
          <c:idx val="2"/>
          <c:order val="11"/>
          <c:tx>
            <c:strRef>
              <c:f>'試算結果（表形式）'!$D$76</c:f>
              <c:strCache>
                <c:ptCount val="1"/>
                <c:pt idx="0">
                  <c:v>路車協調設備・システム償却費</c:v>
                </c:pt>
              </c:strCache>
            </c:strRef>
          </c:tx>
          <c:spPr>
            <a:solidFill>
              <a:srgbClr val="9DC3E6"/>
            </a:solidFill>
            <a:ln>
              <a:solidFill>
                <a:srgbClr val="FF0000"/>
              </a:solidFill>
            </a:ln>
            <a:effectLst/>
          </c:spPr>
          <c:invertIfNegative val="0"/>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xmlns:c15="http://schemas.microsoft.com/office/drawing/2012/chart" uri="{02D57815-91ED-43cb-92C2-25804820EDAC}">
                  <c15:fullRef>
                    <c15:sqref>'試算結果（表形式）'!$E$76:$P$76</c15:sqref>
                  </c15:fullRef>
                </c:ext>
              </c:extLst>
              <c:f>('試算結果（表形式）'!$E$76:$N$76,'試算結果（表形式）'!$P$76)</c:f>
              <c:numCache>
                <c:formatCode>#,##0_ ;[Red]\-#,##0\ </c:formatCode>
                <c:ptCount val="11"/>
                <c:pt idx="0">
                  <c:v>0</c:v>
                </c:pt>
                <c:pt idx="1">
                  <c:v>0</c:v>
                </c:pt>
                <c:pt idx="2">
                  <c:v>0</c:v>
                </c:pt>
                <c:pt idx="3">
                  <c:v>0</c:v>
                </c:pt>
                <c:pt idx="4">
                  <c:v>0</c:v>
                </c:pt>
                <c:pt idx="5">
                  <c:v>0</c:v>
                </c:pt>
                <c:pt idx="6">
                  <c:v>0</c:v>
                </c:pt>
                <c:pt idx="7">
                  <c:v>0</c:v>
                </c:pt>
                <c:pt idx="8">
                  <c:v>0</c:v>
                </c:pt>
                <c:pt idx="9">
                  <c:v>0</c:v>
                </c:pt>
                <c:pt idx="10" formatCode="#,##0.00_ ;[Red]\-#,##0.00\ ">
                  <c:v>0</c:v>
                </c:pt>
              </c:numCache>
            </c:numRef>
          </c:val>
          <c:extLst>
            <c:ext xmlns:c16="http://schemas.microsoft.com/office/drawing/2014/chart" uri="{C3380CC4-5D6E-409C-BE32-E72D297353CC}">
              <c16:uniqueId val="{00000002-A05A-4127-92E2-FCFEC8D4F994}"/>
            </c:ext>
          </c:extLst>
        </c:ser>
        <c:dLbls>
          <c:showLegendKey val="0"/>
          <c:showVal val="0"/>
          <c:showCatName val="0"/>
          <c:showSerName val="0"/>
          <c:showPercent val="0"/>
          <c:showBubbleSize val="0"/>
        </c:dLbls>
        <c:gapWidth val="120"/>
        <c:overlap val="100"/>
        <c:axId val="1484313167"/>
        <c:axId val="1484314831"/>
        <c:extLst/>
      </c:barChart>
      <c:lineChart>
        <c:grouping val="standard"/>
        <c:varyColors val="0"/>
        <c:ser>
          <c:idx val="13"/>
          <c:order val="12"/>
          <c:tx>
            <c:strRef>
              <c:f>'試算結果（表形式）'!$C$81:$D$81</c:f>
              <c:strCache>
                <c:ptCount val="2"/>
                <c:pt idx="0">
                  <c:v>収入（運賃収入のみ）</c:v>
                </c:pt>
              </c:strCache>
            </c:strRef>
          </c:tx>
          <c:spPr>
            <a:ln w="28575" cap="rnd">
              <a:solidFill>
                <a:sysClr val="windowText" lastClr="000000"/>
              </a:solidFill>
              <a:round/>
            </a:ln>
            <a:effectLst/>
          </c:spPr>
          <c:marker>
            <c:symbol val="none"/>
          </c:marker>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'試算結果（表形式）'!$E$81:$N$81</c15:sqref>
                  </c15:fullRef>
                </c:ext>
              </c:extLst>
              <c:f>'試算結果（表形式）'!$E$81:$N$81</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E-A05A-4127-92E2-FCFEC8D4F994}"/>
            </c:ext>
          </c:extLst>
        </c:ser>
        <c:ser>
          <c:idx val="1"/>
          <c:order val="13"/>
          <c:tx>
            <c:strRef>
              <c:f>'試算結果（表形式）'!$C$82:$D$82</c:f>
              <c:strCache>
                <c:ptCount val="2"/>
                <c:pt idx="0">
                  <c:v>収入計（収支改善策の適用）</c:v>
                </c:pt>
              </c:strCache>
            </c:strRef>
          </c:tx>
          <c:spPr>
            <a:ln w="28575" cap="rnd">
              <a:solidFill>
                <a:srgbClr val="C00000"/>
              </a:solidFill>
              <a:round/>
            </a:ln>
            <a:effectLst/>
          </c:spPr>
          <c:marker>
            <c:symbol val="none"/>
          </c:marker>
          <c:cat>
            <c:multiLvlStrRef>
              <c:extLst>
                <c:ext xmlns:c15="http://schemas.microsoft.com/office/drawing/2012/chart" uri="{02D57815-91ED-43cb-92C2-25804820EDAC}">
                  <c15:fullRef>
                    <c15:sqref>'試算結果（表形式）'!$E$66:$P$68</c15:sqref>
                  </c15:fullRef>
                </c:ext>
              </c:extLst>
              <c:f>'試算結果（表形式）'!$E$66:$P$68</c:f>
              <c:multiLvlStrCache>
                <c:ptCount val="11"/>
                <c:lvl>
                  <c:pt idx="0">
                    <c:v>-</c:v>
                  </c:pt>
                  <c:pt idx="1">
                    <c:v>-</c:v>
                  </c:pt>
                  <c:pt idx="2">
                    <c:v>-</c:v>
                  </c:pt>
                  <c:pt idx="3">
                    <c:v>-</c:v>
                  </c:pt>
                  <c:pt idx="4">
                    <c:v>-</c:v>
                  </c:pt>
                  <c:pt idx="5">
                    <c:v>-</c:v>
                  </c:pt>
                  <c:pt idx="6">
                    <c:v>-</c:v>
                  </c:pt>
                  <c:pt idx="7">
                    <c:v>-</c:v>
                  </c:pt>
                  <c:pt idx="8">
                    <c:v>-</c:v>
                  </c:pt>
                  <c:pt idx="9">
                    <c:v>-</c:v>
                  </c:pt>
                  <c:pt idx="11">
                    <c:v>-</c:v>
                  </c:pt>
                </c:lvl>
                <c:lvl>
                  <c:pt idx="0">
                    <c:v>1年目</c:v>
                  </c:pt>
                  <c:pt idx="1">
                    <c:v>2年目</c:v>
                  </c:pt>
                  <c:pt idx="2">
                    <c:v>3年目</c:v>
                  </c:pt>
                  <c:pt idx="3">
                    <c:v>4年目</c:v>
                  </c:pt>
                  <c:pt idx="4">
                    <c:v>5年目</c:v>
                  </c:pt>
                  <c:pt idx="5">
                    <c:v>6年目</c:v>
                  </c:pt>
                  <c:pt idx="6">
                    <c:v>7年目</c:v>
                  </c:pt>
                  <c:pt idx="7">
                    <c:v>8年目</c:v>
                  </c:pt>
                  <c:pt idx="8">
                    <c:v>9年目</c:v>
                  </c:pt>
                  <c:pt idx="9">
                    <c:v>10年目</c:v>
                  </c:pt>
                  <c:pt idx="10">
                    <c:v> </c:v>
                  </c:pt>
                </c:lvl>
                <c:lvl>
                  <c:pt idx="0">
                    <c:v>自動運転の場合</c:v>
                  </c:pt>
                  <c:pt idx="10">
                    <c:v> </c:v>
                  </c:pt>
                  <c:pt idx="11">
                    <c:v>自動運転でない場合</c:v>
                  </c:pt>
                </c:lvl>
              </c:multiLvlStrCache>
            </c:multiLvlStrRef>
          </c:cat>
          <c:val>
            <c:numRef>
              <c:extLst>
                <c:ext xmlns:c15="http://schemas.microsoft.com/office/drawing/2012/chart" uri="{02D57815-91ED-43cb-92C2-25804820EDAC}">
                  <c15:fullRef>
                    <c15:sqref>'試算結果（表形式）'!$E$82:$N$82</c15:sqref>
                  </c15:fullRef>
                </c:ext>
              </c:extLst>
              <c:f>'試算結果（表形式）'!$E$82:$N$82</c:f>
              <c:numCache>
                <c:formatCode>#,##0_ ;[Red]\-#,##0\ </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1-A05A-4127-92E2-FCFEC8D4F994}"/>
            </c:ext>
          </c:extLst>
        </c:ser>
        <c:dLbls>
          <c:showLegendKey val="0"/>
          <c:showVal val="0"/>
          <c:showCatName val="0"/>
          <c:showSerName val="0"/>
          <c:showPercent val="0"/>
          <c:showBubbleSize val="0"/>
        </c:dLbls>
        <c:marker val="1"/>
        <c:smooth val="0"/>
        <c:axId val="1484313167"/>
        <c:axId val="1484314831"/>
        <c:extLst>
          <c:ext xmlns:c15="http://schemas.microsoft.com/office/drawing/2012/chart" uri="{02D57815-91ED-43cb-92C2-25804820EDAC}">
            <c15:filteredLineSeries>
              <c15:ser>
                <c:idx val="12"/>
                <c:order val="10"/>
                <c:tx>
                  <c:strRef>
                    <c:extLst>
                      <c:ext uri="{02D57815-91ED-43cb-92C2-25804820EDAC}">
                        <c15:formulaRef>
                          <c15:sqref>'試算結果（表形式）'!$C$80:$D$80</c15:sqref>
                        </c15:formulaRef>
                      </c:ext>
                    </c:extLst>
                    <c:strCache>
                      <c:ptCount val="2"/>
                      <c:pt idx="0">
                        <c:v>営業費用計</c:v>
                      </c:pt>
                    </c:strCache>
                  </c:strRef>
                </c:tx>
                <c:spPr>
                  <a:ln w="28575" cap="rnd">
                    <a:solidFill>
                      <a:schemeClr val="accent1">
                        <a:lumMod val="80000"/>
                        <a:lumOff val="20000"/>
                      </a:schemeClr>
                    </a:solidFill>
                    <a:round/>
                  </a:ln>
                  <a:effectLst/>
                </c:spPr>
                <c:marker>
                  <c:symbol val="none"/>
                </c:marker>
                <c:cat>
                  <c:multiLvlStrRef>
                    <c:extLst>
                      <c:ext uri="{02D57815-91ED-43cb-92C2-25804820EDAC}">
                        <c15:fullRef>
                          <c15:sqref>'試算結果（表形式）'!$E$66:$P$68</c15:sqref>
                        </c15:fullRef>
                        <c15:formulaRef>
                          <c15:sqref>'試算結果（表形式）'!$E$66:$P$68</c15:sqref>
                        </c15:formulaRef>
                      </c:ext>
                    </c:extLst>
                    <c:multiLvlStrCache>
                      <c:ptCount val="11"/>
                      <c:lvl>
                        <c:pt idx="0">
                          <c:v>-</c:v>
                        </c:pt>
                        <c:pt idx="1">
                          <c:v>-</c:v>
                        </c:pt>
                        <c:pt idx="2">
                          <c:v>-</c:v>
                        </c:pt>
                        <c:pt idx="3">
                          <c:v>-</c:v>
                        </c:pt>
                        <c:pt idx="4">
                          <c:v>-</c:v>
                        </c:pt>
                        <c:pt idx="5">
                          <c:v>-</c:v>
                        </c:pt>
                        <c:pt idx="6">
                          <c:v>-</c:v>
                        </c:pt>
                        <c:pt idx="7">
                          <c:v>-</c:v>
                        </c:pt>
                        <c:pt idx="8">
                          <c:v>-</c:v>
                        </c:pt>
                        <c:pt idx="9">
                          <c:v>-</c:v>
                        </c:pt>
                        <c:pt idx="10">
                          <c:v>-</c:v>
                        </c:pt>
                      </c:lvl>
                      <c:lvl>
                        <c:pt idx="0">
                          <c:v>1年目</c:v>
                        </c:pt>
                        <c:pt idx="1">
                          <c:v>2年目</c:v>
                        </c:pt>
                        <c:pt idx="2">
                          <c:v>3年目</c:v>
                        </c:pt>
                        <c:pt idx="3">
                          <c:v>4年目</c:v>
                        </c:pt>
                        <c:pt idx="4">
                          <c:v>5年目</c:v>
                        </c:pt>
                        <c:pt idx="5">
                          <c:v>6年目</c:v>
                        </c:pt>
                        <c:pt idx="6">
                          <c:v>7年目</c:v>
                        </c:pt>
                        <c:pt idx="7">
                          <c:v>8年目</c:v>
                        </c:pt>
                        <c:pt idx="8">
                          <c:v>9年目</c:v>
                        </c:pt>
                        <c:pt idx="9">
                          <c:v>10年目</c:v>
                        </c:pt>
                      </c:lvl>
                      <c:lvl>
                        <c:pt idx="0">
                          <c:v>自動運転の場合</c:v>
                        </c:pt>
                        <c:pt idx="10">
                          <c:v>自動運転でない場合</c:v>
                        </c:pt>
                      </c:lvl>
                    </c:multiLvlStrCache>
                  </c:multiLvlStrRef>
                </c:cat>
                <c:val>
                  <c:numRef>
                    <c:extLst>
                      <c:ext uri="{02D57815-91ED-43cb-92C2-25804820EDAC}">
                        <c15:fullRef>
                          <c15:sqref>'試算結果（表形式）'!$E$80:$P$80</c15:sqref>
                        </c15:fullRef>
                        <c15:formulaRef>
                          <c15:sqref>('試算結果（表形式）'!$E$80:$N$80,'試算結果（表形式）'!$P$80)</c15:sqref>
                        </c15:formulaRef>
                      </c:ext>
                    </c:extLst>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C-A05A-4127-92E2-FCFEC8D4F994}"/>
                  </c:ext>
                </c:extLst>
              </c15:ser>
            </c15:filteredLineSeries>
          </c:ext>
        </c:extLst>
      </c:lineChart>
      <c:catAx>
        <c:axId val="14843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84314831"/>
        <c:crosses val="autoZero"/>
        <c:auto val="1"/>
        <c:lblAlgn val="ctr"/>
        <c:lblOffset val="100"/>
        <c:noMultiLvlLbl val="0"/>
      </c:catAx>
      <c:valAx>
        <c:axId val="1484314831"/>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84313167"/>
        <c:crosses val="autoZero"/>
        <c:crossBetween val="between"/>
      </c:valAx>
      <c:spPr>
        <a:noFill/>
        <a:ln>
          <a:noFill/>
        </a:ln>
        <a:effectLst/>
      </c:spPr>
    </c:plotArea>
    <c:legend>
      <c:legendPos val="r"/>
      <c:layout>
        <c:manualLayout>
          <c:xMode val="edge"/>
          <c:yMode val="edge"/>
          <c:x val="0.70214411974013458"/>
          <c:y val="0.13133747359597453"/>
          <c:w val="0.20594682904865885"/>
          <c:h val="0.7195576429792063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95250</xdr:colOff>
      <xdr:row>164</xdr:row>
      <xdr:rowOff>66677</xdr:rowOff>
    </xdr:from>
    <xdr:to>
      <xdr:col>5</xdr:col>
      <xdr:colOff>987876</xdr:colOff>
      <xdr:row>164</xdr:row>
      <xdr:rowOff>458882</xdr:rowOff>
    </xdr:to>
    <xdr:sp macro="" textlink="">
      <xdr:nvSpPr>
        <xdr:cNvPr id="5" name="矢印: 上 4">
          <a:extLst>
            <a:ext uri="{FF2B5EF4-FFF2-40B4-BE49-F238E27FC236}">
              <a16:creationId xmlns:a16="http://schemas.microsoft.com/office/drawing/2014/main" id="{1B1A6CBA-D841-4DC1-84EE-0291624FC766}"/>
            </a:ext>
          </a:extLst>
        </xdr:cNvPr>
        <xdr:cNvSpPr/>
      </xdr:nvSpPr>
      <xdr:spPr>
        <a:xfrm rot="5400000">
          <a:off x="4545985" y="41545492"/>
          <a:ext cx="392205" cy="892626"/>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5</xdr:row>
      <xdr:rowOff>123826</xdr:rowOff>
    </xdr:from>
    <xdr:to>
      <xdr:col>15</xdr:col>
      <xdr:colOff>0</xdr:colOff>
      <xdr:row>22</xdr:row>
      <xdr:rowOff>76200</xdr:rowOff>
    </xdr:to>
    <xdr:graphicFrame macro="">
      <xdr:nvGraphicFramePr>
        <xdr:cNvPr id="7" name="グラフ 6">
          <a:extLst>
            <a:ext uri="{FF2B5EF4-FFF2-40B4-BE49-F238E27FC236}">
              <a16:creationId xmlns:a16="http://schemas.microsoft.com/office/drawing/2014/main" id="{33130969-6A6F-4882-8817-94B4283A9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25</xdr:row>
      <xdr:rowOff>53416</xdr:rowOff>
    </xdr:from>
    <xdr:to>
      <xdr:col>15</xdr:col>
      <xdr:colOff>0</xdr:colOff>
      <xdr:row>42</xdr:row>
      <xdr:rowOff>8965</xdr:rowOff>
    </xdr:to>
    <xdr:graphicFrame macro="">
      <xdr:nvGraphicFramePr>
        <xdr:cNvPr id="3" name="グラフ 2">
          <a:extLst>
            <a:ext uri="{FF2B5EF4-FFF2-40B4-BE49-F238E27FC236}">
              <a16:creationId xmlns:a16="http://schemas.microsoft.com/office/drawing/2014/main" id="{7B1AEF43-36E5-D567-65E1-3D131EFE6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45</xdr:row>
      <xdr:rowOff>103095</xdr:rowOff>
    </xdr:from>
    <xdr:to>
      <xdr:col>15</xdr:col>
      <xdr:colOff>0</xdr:colOff>
      <xdr:row>62</xdr:row>
      <xdr:rowOff>64994</xdr:rowOff>
    </xdr:to>
    <xdr:graphicFrame macro="">
      <xdr:nvGraphicFramePr>
        <xdr:cNvPr id="4" name="グラフ 3">
          <a:extLst>
            <a:ext uri="{FF2B5EF4-FFF2-40B4-BE49-F238E27FC236}">
              <a16:creationId xmlns:a16="http://schemas.microsoft.com/office/drawing/2014/main" id="{5539D8DF-8FF3-060A-4B85-C4E04A4EF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76200</xdr:colOff>
      <xdr:row>65</xdr:row>
      <xdr:rowOff>83859</xdr:rowOff>
    </xdr:from>
    <xdr:to>
      <xdr:col>15</xdr:col>
      <xdr:colOff>0</xdr:colOff>
      <xdr:row>82</xdr:row>
      <xdr:rowOff>45758</xdr:rowOff>
    </xdr:to>
    <xdr:graphicFrame macro="">
      <xdr:nvGraphicFramePr>
        <xdr:cNvPr id="5" name="グラフ 4">
          <a:extLst>
            <a:ext uri="{FF2B5EF4-FFF2-40B4-BE49-F238E27FC236}">
              <a16:creationId xmlns:a16="http://schemas.microsoft.com/office/drawing/2014/main" id="{142D8655-EADD-170B-A216-B82096AC1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0.00316</cdr:x>
      <cdr:y>0</cdr:y>
    </cdr:from>
    <cdr:to>
      <cdr:x>0.06424</cdr:x>
      <cdr:y>0.06169</cdr:y>
    </cdr:to>
    <cdr:sp macro="" textlink="">
      <cdr:nvSpPr>
        <cdr:cNvPr id="2" name="テキスト ボックス 1">
          <a:extLst xmlns:a="http://schemas.openxmlformats.org/drawingml/2006/main">
            <a:ext uri="{FF2B5EF4-FFF2-40B4-BE49-F238E27FC236}">
              <a16:creationId xmlns:a16="http://schemas.microsoft.com/office/drawing/2014/main" id="{370D7A5D-6514-8740-7D00-D48AF260D16D}"/>
            </a:ext>
          </a:extLst>
        </cdr:cNvPr>
        <cdr:cNvSpPr txBox="1"/>
      </cdr:nvSpPr>
      <cdr:spPr>
        <a:xfrm xmlns:a="http://schemas.openxmlformats.org/drawingml/2006/main">
          <a:off x="41275" y="0"/>
          <a:ext cx="797053" cy="2567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50">
              <a:latin typeface="ＭＳ Ｐゴシック" panose="020B0600070205080204" pitchFamily="50" charset="-128"/>
              <a:ea typeface="ＭＳ Ｐゴシック" panose="020B0600070205080204" pitchFamily="50" charset="-128"/>
            </a:rPr>
            <a:t>（万円）</a:t>
          </a:r>
        </a:p>
      </cdr:txBody>
    </cdr:sp>
  </cdr:relSizeAnchor>
  <cdr:relSizeAnchor xmlns:cdr="http://schemas.openxmlformats.org/drawingml/2006/chartDrawing">
    <cdr:from>
      <cdr:x>0.71864</cdr:x>
      <cdr:y>0.86875</cdr:y>
    </cdr:from>
    <cdr:to>
      <cdr:x>0.87726</cdr:x>
      <cdr:y>0.94505</cdr:y>
    </cdr:to>
    <cdr:sp macro="" textlink="">
      <cdr:nvSpPr>
        <cdr:cNvPr id="3" name="テキスト ボックス 7">
          <a:extLst xmlns:a="http://schemas.openxmlformats.org/drawingml/2006/main">
            <a:ext uri="{FF2B5EF4-FFF2-40B4-BE49-F238E27FC236}">
              <a16:creationId xmlns:a16="http://schemas.microsoft.com/office/drawing/2014/main" id="{680D7C22-E3BF-2D2F-D2EE-4AE28E3DBE6E}"/>
            </a:ext>
          </a:extLst>
        </cdr:cNvPr>
        <cdr:cNvSpPr txBox="1"/>
      </cdr:nvSpPr>
      <cdr:spPr>
        <a:xfrm xmlns:a="http://schemas.openxmlformats.org/drawingml/2006/main">
          <a:off x="9391392" y="3637735"/>
          <a:ext cx="2072894" cy="31949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1050">
              <a:solidFill>
                <a:srgbClr val="FF0000"/>
              </a:solidFill>
            </a:rPr>
            <a:t>※</a:t>
          </a:r>
          <a:r>
            <a:rPr kumimoji="1" lang="ja-JP" altLang="en-US" sz="1050">
              <a:solidFill>
                <a:srgbClr val="FF0000"/>
              </a:solidFill>
            </a:rPr>
            <a:t>赤枠：設備投資に係る償却費</a:t>
          </a:r>
        </a:p>
      </cdr:txBody>
    </cdr:sp>
  </cdr:relSizeAnchor>
  <cdr:relSizeAnchor xmlns:cdr="http://schemas.openxmlformats.org/drawingml/2006/chartDrawing">
    <cdr:from>
      <cdr:x>0.89265</cdr:x>
      <cdr:y>0.13316</cdr:y>
    </cdr:from>
    <cdr:to>
      <cdr:x>0.91154</cdr:x>
      <cdr:y>0.33613</cdr:y>
    </cdr:to>
    <cdr:sp macro="" textlink="">
      <cdr:nvSpPr>
        <cdr:cNvPr id="4" name="右中かっこ 3">
          <a:extLst xmlns:a="http://schemas.openxmlformats.org/drawingml/2006/main">
            <a:ext uri="{FF2B5EF4-FFF2-40B4-BE49-F238E27FC236}">
              <a16:creationId xmlns:a16="http://schemas.microsoft.com/office/drawing/2014/main" id="{8399BA1F-1AC1-796D-DFBF-4FEDC4EEA96D}"/>
            </a:ext>
          </a:extLst>
        </cdr:cNvPr>
        <cdr:cNvSpPr/>
      </cdr:nvSpPr>
      <cdr:spPr>
        <a:xfrm xmlns:a="http://schemas.openxmlformats.org/drawingml/2006/main">
          <a:off x="11665439" y="557578"/>
          <a:ext cx="246888" cy="849923"/>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0.9115</cdr:x>
      <cdr:y>0.16879</cdr:y>
    </cdr:from>
    <cdr:to>
      <cdr:x>0.99683</cdr:x>
      <cdr:y>0.2992</cdr:y>
    </cdr:to>
    <cdr:sp macro="" textlink="">
      <cdr:nvSpPr>
        <cdr:cNvPr id="5" name="テキスト ボックス 12">
          <a:extLst xmlns:a="http://schemas.openxmlformats.org/drawingml/2006/main">
            <a:ext uri="{FF2B5EF4-FFF2-40B4-BE49-F238E27FC236}">
              <a16:creationId xmlns:a16="http://schemas.microsoft.com/office/drawing/2014/main" id="{7AB74923-BD12-FC6E-33F1-5A790E3AC149}"/>
            </a:ext>
          </a:extLst>
        </cdr:cNvPr>
        <cdr:cNvSpPr txBox="1"/>
      </cdr:nvSpPr>
      <cdr:spPr>
        <a:xfrm xmlns:a="http://schemas.openxmlformats.org/drawingml/2006/main">
          <a:off x="11894391" y="702576"/>
          <a:ext cx="1113493" cy="54284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kumimoji="1" lang="ja-JP" altLang="en-US" sz="1050"/>
            <a:t>自動運転のみに係る費用</a:t>
          </a:r>
        </a:p>
      </cdr:txBody>
    </cdr:sp>
  </cdr:relSizeAnchor>
  <cdr:relSizeAnchor xmlns:cdr="http://schemas.openxmlformats.org/drawingml/2006/chartDrawing">
    <cdr:from>
      <cdr:x>0.84111</cdr:x>
      <cdr:y>0.3524</cdr:y>
    </cdr:from>
    <cdr:to>
      <cdr:x>0.86</cdr:x>
      <cdr:y>0.71759</cdr:y>
    </cdr:to>
    <cdr:sp macro="" textlink="">
      <cdr:nvSpPr>
        <cdr:cNvPr id="6" name="右中かっこ 5">
          <a:extLst xmlns:a="http://schemas.openxmlformats.org/drawingml/2006/main">
            <a:ext uri="{FF2B5EF4-FFF2-40B4-BE49-F238E27FC236}">
              <a16:creationId xmlns:a16="http://schemas.microsoft.com/office/drawing/2014/main" id="{A33C291C-93A4-992F-46D1-4FA693181266}"/>
            </a:ext>
          </a:extLst>
        </cdr:cNvPr>
        <cdr:cNvSpPr/>
      </cdr:nvSpPr>
      <cdr:spPr>
        <a:xfrm xmlns:a="http://schemas.openxmlformats.org/drawingml/2006/main">
          <a:off x="10975857" y="1466849"/>
          <a:ext cx="246528" cy="1520045"/>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0.86746</cdr:x>
      <cdr:y>0.49853</cdr:y>
    </cdr:from>
    <cdr:to>
      <cdr:x>1</cdr:x>
      <cdr:y>0.57483</cdr:y>
    </cdr:to>
    <cdr:sp macro="" textlink="">
      <cdr:nvSpPr>
        <cdr:cNvPr id="7" name="テキスト ボックス 18">
          <a:extLst xmlns:a="http://schemas.openxmlformats.org/drawingml/2006/main">
            <a:ext uri="{FF2B5EF4-FFF2-40B4-BE49-F238E27FC236}">
              <a16:creationId xmlns:a16="http://schemas.microsoft.com/office/drawing/2014/main" id="{FDE1DE76-D2B1-11E9-22E5-C4F3A77E10A6}"/>
            </a:ext>
          </a:extLst>
        </cdr:cNvPr>
        <cdr:cNvSpPr txBox="1"/>
      </cdr:nvSpPr>
      <cdr:spPr>
        <a:xfrm xmlns:a="http://schemas.openxmlformats.org/drawingml/2006/main">
          <a:off x="11319702" y="2075100"/>
          <a:ext cx="1729548" cy="3175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spcAft>
              <a:spcPts val="600"/>
            </a:spcAft>
          </a:pPr>
          <a:r>
            <a:rPr kumimoji="1" lang="ja-JP" altLang="en-US" sz="1050" dirty="0"/>
            <a:t>自動・非自動共通費用</a:t>
          </a:r>
          <a:endParaRPr kumimoji="1" lang="en-US" altLang="ja-JP" sz="1050" dirty="0"/>
        </a:p>
      </cdr:txBody>
    </cdr:sp>
  </cdr:relSizeAnchor>
</c:userShapes>
</file>

<file path=xl/drawings/drawing4.xml><?xml version="1.0" encoding="utf-8"?>
<c:userShapes xmlns:c="http://schemas.openxmlformats.org/drawingml/2006/chart">
  <cdr:relSizeAnchor xmlns:cdr="http://schemas.openxmlformats.org/drawingml/2006/chartDrawing">
    <cdr:from>
      <cdr:x>0.00316</cdr:x>
      <cdr:y>0</cdr:y>
    </cdr:from>
    <cdr:to>
      <cdr:x>0.06424</cdr:x>
      <cdr:y>0.06169</cdr:y>
    </cdr:to>
    <cdr:sp macro="" textlink="">
      <cdr:nvSpPr>
        <cdr:cNvPr id="2" name="テキスト ボックス 1">
          <a:extLst xmlns:a="http://schemas.openxmlformats.org/drawingml/2006/main">
            <a:ext uri="{FF2B5EF4-FFF2-40B4-BE49-F238E27FC236}">
              <a16:creationId xmlns:a16="http://schemas.microsoft.com/office/drawing/2014/main" id="{370D7A5D-6514-8740-7D00-D48AF260D16D}"/>
            </a:ext>
          </a:extLst>
        </cdr:cNvPr>
        <cdr:cNvSpPr txBox="1"/>
      </cdr:nvSpPr>
      <cdr:spPr>
        <a:xfrm xmlns:a="http://schemas.openxmlformats.org/drawingml/2006/main">
          <a:off x="41275" y="0"/>
          <a:ext cx="797053" cy="2567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50">
              <a:latin typeface="ＭＳ Ｐゴシック" panose="020B0600070205080204" pitchFamily="50" charset="-128"/>
              <a:ea typeface="ＭＳ Ｐゴシック" panose="020B0600070205080204" pitchFamily="50" charset="-128"/>
            </a:rPr>
            <a:t>（万円）</a:t>
          </a:r>
        </a:p>
      </cdr:txBody>
    </cdr:sp>
  </cdr:relSizeAnchor>
  <cdr:relSizeAnchor xmlns:cdr="http://schemas.openxmlformats.org/drawingml/2006/chartDrawing">
    <cdr:from>
      <cdr:x>0.71864</cdr:x>
      <cdr:y>0.86875</cdr:y>
    </cdr:from>
    <cdr:to>
      <cdr:x>0.87726</cdr:x>
      <cdr:y>0.94505</cdr:y>
    </cdr:to>
    <cdr:sp macro="" textlink="">
      <cdr:nvSpPr>
        <cdr:cNvPr id="3" name="テキスト ボックス 7">
          <a:extLst xmlns:a="http://schemas.openxmlformats.org/drawingml/2006/main">
            <a:ext uri="{FF2B5EF4-FFF2-40B4-BE49-F238E27FC236}">
              <a16:creationId xmlns:a16="http://schemas.microsoft.com/office/drawing/2014/main" id="{680D7C22-E3BF-2D2F-D2EE-4AE28E3DBE6E}"/>
            </a:ext>
          </a:extLst>
        </cdr:cNvPr>
        <cdr:cNvSpPr txBox="1"/>
      </cdr:nvSpPr>
      <cdr:spPr>
        <a:xfrm xmlns:a="http://schemas.openxmlformats.org/drawingml/2006/main">
          <a:off x="9391392" y="3637735"/>
          <a:ext cx="2072894" cy="31949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1050">
              <a:solidFill>
                <a:srgbClr val="FF0000"/>
              </a:solidFill>
            </a:rPr>
            <a:t>※</a:t>
          </a:r>
          <a:r>
            <a:rPr kumimoji="1" lang="ja-JP" altLang="en-US" sz="1050">
              <a:solidFill>
                <a:srgbClr val="FF0000"/>
              </a:solidFill>
            </a:rPr>
            <a:t>赤枠：設備投資に係る償却費</a:t>
          </a:r>
        </a:p>
      </cdr:txBody>
    </cdr:sp>
  </cdr:relSizeAnchor>
  <cdr:relSizeAnchor xmlns:cdr="http://schemas.openxmlformats.org/drawingml/2006/chartDrawing">
    <cdr:from>
      <cdr:x>0.89265</cdr:x>
      <cdr:y>0.13316</cdr:y>
    </cdr:from>
    <cdr:to>
      <cdr:x>0.91154</cdr:x>
      <cdr:y>0.33613</cdr:y>
    </cdr:to>
    <cdr:sp macro="" textlink="">
      <cdr:nvSpPr>
        <cdr:cNvPr id="4" name="右中かっこ 3">
          <a:extLst xmlns:a="http://schemas.openxmlformats.org/drawingml/2006/main">
            <a:ext uri="{FF2B5EF4-FFF2-40B4-BE49-F238E27FC236}">
              <a16:creationId xmlns:a16="http://schemas.microsoft.com/office/drawing/2014/main" id="{8399BA1F-1AC1-796D-DFBF-4FEDC4EEA96D}"/>
            </a:ext>
          </a:extLst>
        </cdr:cNvPr>
        <cdr:cNvSpPr/>
      </cdr:nvSpPr>
      <cdr:spPr>
        <a:xfrm xmlns:a="http://schemas.openxmlformats.org/drawingml/2006/main">
          <a:off x="11665439" y="557578"/>
          <a:ext cx="246888" cy="849923"/>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0.9115</cdr:x>
      <cdr:y>0.16879</cdr:y>
    </cdr:from>
    <cdr:to>
      <cdr:x>0.99683</cdr:x>
      <cdr:y>0.29843</cdr:y>
    </cdr:to>
    <cdr:sp macro="" textlink="">
      <cdr:nvSpPr>
        <cdr:cNvPr id="5" name="テキスト ボックス 12">
          <a:extLst xmlns:a="http://schemas.openxmlformats.org/drawingml/2006/main">
            <a:ext uri="{FF2B5EF4-FFF2-40B4-BE49-F238E27FC236}">
              <a16:creationId xmlns:a16="http://schemas.microsoft.com/office/drawing/2014/main" id="{7AB74923-BD12-FC6E-33F1-5A790E3AC149}"/>
            </a:ext>
          </a:extLst>
        </cdr:cNvPr>
        <cdr:cNvSpPr txBox="1"/>
      </cdr:nvSpPr>
      <cdr:spPr>
        <a:xfrm xmlns:a="http://schemas.openxmlformats.org/drawingml/2006/main">
          <a:off x="11911778" y="706772"/>
          <a:ext cx="1115055" cy="54284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kumimoji="1" lang="ja-JP" altLang="en-US" sz="1050"/>
            <a:t>自動運転のみに係る費用</a:t>
          </a:r>
        </a:p>
      </cdr:txBody>
    </cdr:sp>
  </cdr:relSizeAnchor>
  <cdr:relSizeAnchor xmlns:cdr="http://schemas.openxmlformats.org/drawingml/2006/chartDrawing">
    <cdr:from>
      <cdr:x>0.84111</cdr:x>
      <cdr:y>0.3524</cdr:y>
    </cdr:from>
    <cdr:to>
      <cdr:x>0.86</cdr:x>
      <cdr:y>0.71759</cdr:y>
    </cdr:to>
    <cdr:sp macro="" textlink="">
      <cdr:nvSpPr>
        <cdr:cNvPr id="6" name="右中かっこ 5">
          <a:extLst xmlns:a="http://schemas.openxmlformats.org/drawingml/2006/main">
            <a:ext uri="{FF2B5EF4-FFF2-40B4-BE49-F238E27FC236}">
              <a16:creationId xmlns:a16="http://schemas.microsoft.com/office/drawing/2014/main" id="{A33C291C-93A4-992F-46D1-4FA693181266}"/>
            </a:ext>
          </a:extLst>
        </cdr:cNvPr>
        <cdr:cNvSpPr/>
      </cdr:nvSpPr>
      <cdr:spPr>
        <a:xfrm xmlns:a="http://schemas.openxmlformats.org/drawingml/2006/main">
          <a:off x="10975857" y="1466849"/>
          <a:ext cx="246528" cy="1520045"/>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0.86746</cdr:x>
      <cdr:y>0.49848</cdr:y>
    </cdr:from>
    <cdr:to>
      <cdr:x>1</cdr:x>
      <cdr:y>0.57472</cdr:y>
    </cdr:to>
    <cdr:sp macro="" textlink="">
      <cdr:nvSpPr>
        <cdr:cNvPr id="7" name="テキスト ボックス 18">
          <a:extLst xmlns:a="http://schemas.openxmlformats.org/drawingml/2006/main">
            <a:ext uri="{FF2B5EF4-FFF2-40B4-BE49-F238E27FC236}">
              <a16:creationId xmlns:a16="http://schemas.microsoft.com/office/drawing/2014/main" id="{FDE1DE76-D2B1-11E9-22E5-C4F3A77E10A6}"/>
            </a:ext>
          </a:extLst>
        </cdr:cNvPr>
        <cdr:cNvSpPr txBox="1"/>
      </cdr:nvSpPr>
      <cdr:spPr>
        <a:xfrm xmlns:a="http://schemas.openxmlformats.org/drawingml/2006/main">
          <a:off x="11319702" y="2076472"/>
          <a:ext cx="1729548" cy="3175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spcAft>
              <a:spcPts val="600"/>
            </a:spcAft>
          </a:pPr>
          <a:r>
            <a:rPr kumimoji="1" lang="ja-JP" altLang="en-US" sz="1050" dirty="0"/>
            <a:t>自動・非自動共通費用</a:t>
          </a:r>
          <a:endParaRPr kumimoji="1" lang="en-US" altLang="ja-JP" sz="1050" dirty="0"/>
        </a:p>
      </cdr:txBody>
    </cdr:sp>
  </cdr:relSizeAnchor>
</c:userShapes>
</file>

<file path=xl/drawings/drawing5.xml><?xml version="1.0" encoding="utf-8"?>
<c:userShapes xmlns:c="http://schemas.openxmlformats.org/drawingml/2006/chart">
  <cdr:relSizeAnchor xmlns:cdr="http://schemas.openxmlformats.org/drawingml/2006/chartDrawing">
    <cdr:from>
      <cdr:x>0.00316</cdr:x>
      <cdr:y>0</cdr:y>
    </cdr:from>
    <cdr:to>
      <cdr:x>0.06424</cdr:x>
      <cdr:y>0.06169</cdr:y>
    </cdr:to>
    <cdr:sp macro="" textlink="">
      <cdr:nvSpPr>
        <cdr:cNvPr id="2" name="テキスト ボックス 1">
          <a:extLst xmlns:a="http://schemas.openxmlformats.org/drawingml/2006/main">
            <a:ext uri="{FF2B5EF4-FFF2-40B4-BE49-F238E27FC236}">
              <a16:creationId xmlns:a16="http://schemas.microsoft.com/office/drawing/2014/main" id="{370D7A5D-6514-8740-7D00-D48AF260D16D}"/>
            </a:ext>
          </a:extLst>
        </cdr:cNvPr>
        <cdr:cNvSpPr txBox="1"/>
      </cdr:nvSpPr>
      <cdr:spPr>
        <a:xfrm xmlns:a="http://schemas.openxmlformats.org/drawingml/2006/main">
          <a:off x="41275" y="0"/>
          <a:ext cx="797053" cy="2567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50">
              <a:latin typeface="ＭＳ Ｐゴシック" panose="020B0600070205080204" pitchFamily="50" charset="-128"/>
              <a:ea typeface="ＭＳ Ｐゴシック" panose="020B0600070205080204" pitchFamily="50" charset="-128"/>
            </a:rPr>
            <a:t>（万円）</a:t>
          </a:r>
        </a:p>
      </cdr:txBody>
    </cdr:sp>
  </cdr:relSizeAnchor>
  <cdr:relSizeAnchor xmlns:cdr="http://schemas.openxmlformats.org/drawingml/2006/chartDrawing">
    <cdr:from>
      <cdr:x>0.71864</cdr:x>
      <cdr:y>0.86875</cdr:y>
    </cdr:from>
    <cdr:to>
      <cdr:x>0.87726</cdr:x>
      <cdr:y>0.94505</cdr:y>
    </cdr:to>
    <cdr:sp macro="" textlink="">
      <cdr:nvSpPr>
        <cdr:cNvPr id="3" name="テキスト ボックス 7">
          <a:extLst xmlns:a="http://schemas.openxmlformats.org/drawingml/2006/main">
            <a:ext uri="{FF2B5EF4-FFF2-40B4-BE49-F238E27FC236}">
              <a16:creationId xmlns:a16="http://schemas.microsoft.com/office/drawing/2014/main" id="{680D7C22-E3BF-2D2F-D2EE-4AE28E3DBE6E}"/>
            </a:ext>
          </a:extLst>
        </cdr:cNvPr>
        <cdr:cNvSpPr txBox="1"/>
      </cdr:nvSpPr>
      <cdr:spPr>
        <a:xfrm xmlns:a="http://schemas.openxmlformats.org/drawingml/2006/main">
          <a:off x="9391392" y="3637735"/>
          <a:ext cx="2072894" cy="31949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1050">
              <a:solidFill>
                <a:srgbClr val="FF0000"/>
              </a:solidFill>
            </a:rPr>
            <a:t>※</a:t>
          </a:r>
          <a:r>
            <a:rPr kumimoji="1" lang="ja-JP" altLang="en-US" sz="1050">
              <a:solidFill>
                <a:srgbClr val="FF0000"/>
              </a:solidFill>
            </a:rPr>
            <a:t>赤枠：設備投資に係る償却費</a:t>
          </a:r>
        </a:p>
      </cdr:txBody>
    </cdr:sp>
  </cdr:relSizeAnchor>
  <cdr:relSizeAnchor xmlns:cdr="http://schemas.openxmlformats.org/drawingml/2006/chartDrawing">
    <cdr:from>
      <cdr:x>0.89265</cdr:x>
      <cdr:y>0.13316</cdr:y>
    </cdr:from>
    <cdr:to>
      <cdr:x>0.91154</cdr:x>
      <cdr:y>0.33613</cdr:y>
    </cdr:to>
    <cdr:sp macro="" textlink="">
      <cdr:nvSpPr>
        <cdr:cNvPr id="4" name="右中かっこ 3">
          <a:extLst xmlns:a="http://schemas.openxmlformats.org/drawingml/2006/main">
            <a:ext uri="{FF2B5EF4-FFF2-40B4-BE49-F238E27FC236}">
              <a16:creationId xmlns:a16="http://schemas.microsoft.com/office/drawing/2014/main" id="{8399BA1F-1AC1-796D-DFBF-4FEDC4EEA96D}"/>
            </a:ext>
          </a:extLst>
        </cdr:cNvPr>
        <cdr:cNvSpPr/>
      </cdr:nvSpPr>
      <cdr:spPr>
        <a:xfrm xmlns:a="http://schemas.openxmlformats.org/drawingml/2006/main">
          <a:off x="11665439" y="557578"/>
          <a:ext cx="246888" cy="849923"/>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0.9115</cdr:x>
      <cdr:y>0.16879</cdr:y>
    </cdr:from>
    <cdr:to>
      <cdr:x>0.99683</cdr:x>
      <cdr:y>0.29843</cdr:y>
    </cdr:to>
    <cdr:sp macro="" textlink="">
      <cdr:nvSpPr>
        <cdr:cNvPr id="5" name="テキスト ボックス 12">
          <a:extLst xmlns:a="http://schemas.openxmlformats.org/drawingml/2006/main">
            <a:ext uri="{FF2B5EF4-FFF2-40B4-BE49-F238E27FC236}">
              <a16:creationId xmlns:a16="http://schemas.microsoft.com/office/drawing/2014/main" id="{7AB74923-BD12-FC6E-33F1-5A790E3AC149}"/>
            </a:ext>
          </a:extLst>
        </cdr:cNvPr>
        <cdr:cNvSpPr txBox="1"/>
      </cdr:nvSpPr>
      <cdr:spPr>
        <a:xfrm xmlns:a="http://schemas.openxmlformats.org/drawingml/2006/main">
          <a:off x="11911778" y="706772"/>
          <a:ext cx="1115055" cy="54284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kumimoji="1" lang="ja-JP" altLang="en-US" sz="1050"/>
            <a:t>自動運転のみに係る費用</a:t>
          </a:r>
        </a:p>
      </cdr:txBody>
    </cdr:sp>
  </cdr:relSizeAnchor>
  <cdr:relSizeAnchor xmlns:cdr="http://schemas.openxmlformats.org/drawingml/2006/chartDrawing">
    <cdr:from>
      <cdr:x>0.84111</cdr:x>
      <cdr:y>0.3524</cdr:y>
    </cdr:from>
    <cdr:to>
      <cdr:x>0.86</cdr:x>
      <cdr:y>0.71759</cdr:y>
    </cdr:to>
    <cdr:sp macro="" textlink="">
      <cdr:nvSpPr>
        <cdr:cNvPr id="6" name="右中かっこ 5">
          <a:extLst xmlns:a="http://schemas.openxmlformats.org/drawingml/2006/main">
            <a:ext uri="{FF2B5EF4-FFF2-40B4-BE49-F238E27FC236}">
              <a16:creationId xmlns:a16="http://schemas.microsoft.com/office/drawing/2014/main" id="{A33C291C-93A4-992F-46D1-4FA693181266}"/>
            </a:ext>
          </a:extLst>
        </cdr:cNvPr>
        <cdr:cNvSpPr/>
      </cdr:nvSpPr>
      <cdr:spPr>
        <a:xfrm xmlns:a="http://schemas.openxmlformats.org/drawingml/2006/main">
          <a:off x="10975857" y="1466849"/>
          <a:ext cx="246528" cy="1520045"/>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0.86746</cdr:x>
      <cdr:y>0.49838</cdr:y>
    </cdr:from>
    <cdr:to>
      <cdr:x>1</cdr:x>
      <cdr:y>0.5745</cdr:y>
    </cdr:to>
    <cdr:sp macro="" textlink="">
      <cdr:nvSpPr>
        <cdr:cNvPr id="7" name="テキスト ボックス 18">
          <a:extLst xmlns:a="http://schemas.openxmlformats.org/drawingml/2006/main">
            <a:ext uri="{FF2B5EF4-FFF2-40B4-BE49-F238E27FC236}">
              <a16:creationId xmlns:a16="http://schemas.microsoft.com/office/drawing/2014/main" id="{FDE1DE76-D2B1-11E9-22E5-C4F3A77E10A6}"/>
            </a:ext>
          </a:extLst>
        </cdr:cNvPr>
        <cdr:cNvSpPr txBox="1"/>
      </cdr:nvSpPr>
      <cdr:spPr>
        <a:xfrm xmlns:a="http://schemas.openxmlformats.org/drawingml/2006/main">
          <a:off x="11319702" y="2079216"/>
          <a:ext cx="1729548" cy="3175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spcAft>
              <a:spcPts val="600"/>
            </a:spcAft>
          </a:pPr>
          <a:r>
            <a:rPr kumimoji="1" lang="ja-JP" altLang="en-US" sz="1050" dirty="0"/>
            <a:t>自動・非自動共通費用</a:t>
          </a:r>
          <a:endParaRPr kumimoji="1" lang="en-US" altLang="ja-JP" sz="1050" dirty="0"/>
        </a:p>
      </cdr:txBody>
    </cdr:sp>
  </cdr:relSizeAnchor>
</c:userShapes>
</file>

<file path=xl/drawings/drawing6.xml><?xml version="1.0" encoding="utf-8"?>
<c:userShapes xmlns:c="http://schemas.openxmlformats.org/drawingml/2006/chart">
  <cdr:relSizeAnchor xmlns:cdr="http://schemas.openxmlformats.org/drawingml/2006/chartDrawing">
    <cdr:from>
      <cdr:x>0.00316</cdr:x>
      <cdr:y>0</cdr:y>
    </cdr:from>
    <cdr:to>
      <cdr:x>0.06424</cdr:x>
      <cdr:y>0.06169</cdr:y>
    </cdr:to>
    <cdr:sp macro="" textlink="">
      <cdr:nvSpPr>
        <cdr:cNvPr id="2" name="テキスト ボックス 1">
          <a:extLst xmlns:a="http://schemas.openxmlformats.org/drawingml/2006/main">
            <a:ext uri="{FF2B5EF4-FFF2-40B4-BE49-F238E27FC236}">
              <a16:creationId xmlns:a16="http://schemas.microsoft.com/office/drawing/2014/main" id="{370D7A5D-6514-8740-7D00-D48AF260D16D}"/>
            </a:ext>
          </a:extLst>
        </cdr:cNvPr>
        <cdr:cNvSpPr txBox="1"/>
      </cdr:nvSpPr>
      <cdr:spPr>
        <a:xfrm xmlns:a="http://schemas.openxmlformats.org/drawingml/2006/main">
          <a:off x="41275" y="0"/>
          <a:ext cx="797053" cy="2567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50">
              <a:latin typeface="ＭＳ Ｐゴシック" panose="020B0600070205080204" pitchFamily="50" charset="-128"/>
              <a:ea typeface="ＭＳ Ｐゴシック" panose="020B0600070205080204" pitchFamily="50" charset="-128"/>
            </a:rPr>
            <a:t>（万円）</a:t>
          </a:r>
        </a:p>
      </cdr:txBody>
    </cdr:sp>
  </cdr:relSizeAnchor>
  <cdr:relSizeAnchor xmlns:cdr="http://schemas.openxmlformats.org/drawingml/2006/chartDrawing">
    <cdr:from>
      <cdr:x>0.71864</cdr:x>
      <cdr:y>0.86875</cdr:y>
    </cdr:from>
    <cdr:to>
      <cdr:x>0.87726</cdr:x>
      <cdr:y>0.94505</cdr:y>
    </cdr:to>
    <cdr:sp macro="" textlink="">
      <cdr:nvSpPr>
        <cdr:cNvPr id="3" name="テキスト ボックス 7">
          <a:extLst xmlns:a="http://schemas.openxmlformats.org/drawingml/2006/main">
            <a:ext uri="{FF2B5EF4-FFF2-40B4-BE49-F238E27FC236}">
              <a16:creationId xmlns:a16="http://schemas.microsoft.com/office/drawing/2014/main" id="{680D7C22-E3BF-2D2F-D2EE-4AE28E3DBE6E}"/>
            </a:ext>
          </a:extLst>
        </cdr:cNvPr>
        <cdr:cNvSpPr txBox="1"/>
      </cdr:nvSpPr>
      <cdr:spPr>
        <a:xfrm xmlns:a="http://schemas.openxmlformats.org/drawingml/2006/main">
          <a:off x="9391392" y="3637735"/>
          <a:ext cx="2072894" cy="31949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1050">
              <a:solidFill>
                <a:srgbClr val="FF0000"/>
              </a:solidFill>
            </a:rPr>
            <a:t>※</a:t>
          </a:r>
          <a:r>
            <a:rPr kumimoji="1" lang="ja-JP" altLang="en-US" sz="1050">
              <a:solidFill>
                <a:srgbClr val="FF0000"/>
              </a:solidFill>
            </a:rPr>
            <a:t>赤枠：設備投資に係る償却費</a:t>
          </a:r>
        </a:p>
      </cdr:txBody>
    </cdr:sp>
  </cdr:relSizeAnchor>
  <cdr:relSizeAnchor xmlns:cdr="http://schemas.openxmlformats.org/drawingml/2006/chartDrawing">
    <cdr:from>
      <cdr:x>0.89265</cdr:x>
      <cdr:y>0.13316</cdr:y>
    </cdr:from>
    <cdr:to>
      <cdr:x>0.91154</cdr:x>
      <cdr:y>0.33613</cdr:y>
    </cdr:to>
    <cdr:sp macro="" textlink="">
      <cdr:nvSpPr>
        <cdr:cNvPr id="4" name="右中かっこ 3">
          <a:extLst xmlns:a="http://schemas.openxmlformats.org/drawingml/2006/main">
            <a:ext uri="{FF2B5EF4-FFF2-40B4-BE49-F238E27FC236}">
              <a16:creationId xmlns:a16="http://schemas.microsoft.com/office/drawing/2014/main" id="{8399BA1F-1AC1-796D-DFBF-4FEDC4EEA96D}"/>
            </a:ext>
          </a:extLst>
        </cdr:cNvPr>
        <cdr:cNvSpPr/>
      </cdr:nvSpPr>
      <cdr:spPr>
        <a:xfrm xmlns:a="http://schemas.openxmlformats.org/drawingml/2006/main">
          <a:off x="11665439" y="557578"/>
          <a:ext cx="246888" cy="849923"/>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0.9115</cdr:x>
      <cdr:y>0.16879</cdr:y>
    </cdr:from>
    <cdr:to>
      <cdr:x>0.99683</cdr:x>
      <cdr:y>0.29843</cdr:y>
    </cdr:to>
    <cdr:sp macro="" textlink="">
      <cdr:nvSpPr>
        <cdr:cNvPr id="5" name="テキスト ボックス 12">
          <a:extLst xmlns:a="http://schemas.openxmlformats.org/drawingml/2006/main">
            <a:ext uri="{FF2B5EF4-FFF2-40B4-BE49-F238E27FC236}">
              <a16:creationId xmlns:a16="http://schemas.microsoft.com/office/drawing/2014/main" id="{7AB74923-BD12-FC6E-33F1-5A790E3AC149}"/>
            </a:ext>
          </a:extLst>
        </cdr:cNvPr>
        <cdr:cNvSpPr txBox="1"/>
      </cdr:nvSpPr>
      <cdr:spPr>
        <a:xfrm xmlns:a="http://schemas.openxmlformats.org/drawingml/2006/main">
          <a:off x="11911778" y="706772"/>
          <a:ext cx="1115055" cy="54284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kumimoji="1" lang="ja-JP" altLang="en-US" sz="1050"/>
            <a:t>自動運転のみに係る費用</a:t>
          </a:r>
        </a:p>
      </cdr:txBody>
    </cdr:sp>
  </cdr:relSizeAnchor>
  <cdr:relSizeAnchor xmlns:cdr="http://schemas.openxmlformats.org/drawingml/2006/chartDrawing">
    <cdr:from>
      <cdr:x>0.84111</cdr:x>
      <cdr:y>0.3524</cdr:y>
    </cdr:from>
    <cdr:to>
      <cdr:x>0.86</cdr:x>
      <cdr:y>0.71759</cdr:y>
    </cdr:to>
    <cdr:sp macro="" textlink="">
      <cdr:nvSpPr>
        <cdr:cNvPr id="6" name="右中かっこ 5">
          <a:extLst xmlns:a="http://schemas.openxmlformats.org/drawingml/2006/main">
            <a:ext uri="{FF2B5EF4-FFF2-40B4-BE49-F238E27FC236}">
              <a16:creationId xmlns:a16="http://schemas.microsoft.com/office/drawing/2014/main" id="{A33C291C-93A4-992F-46D1-4FA693181266}"/>
            </a:ext>
          </a:extLst>
        </cdr:cNvPr>
        <cdr:cNvSpPr/>
      </cdr:nvSpPr>
      <cdr:spPr>
        <a:xfrm xmlns:a="http://schemas.openxmlformats.org/drawingml/2006/main">
          <a:off x="10975857" y="1466849"/>
          <a:ext cx="246528" cy="1520045"/>
        </a:xfrm>
        <a:prstGeom xmlns:a="http://schemas.openxmlformats.org/drawingml/2006/main" prst="rightBrace">
          <a:avLst>
            <a:gd name="adj1" fmla="val 18749"/>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kumimoji="1" lang="ja-JP" altLang="en-US"/>
        </a:p>
      </cdr:txBody>
    </cdr:sp>
  </cdr:relSizeAnchor>
  <cdr:relSizeAnchor xmlns:cdr="http://schemas.openxmlformats.org/drawingml/2006/chartDrawing">
    <cdr:from>
      <cdr:x>0.86746</cdr:x>
      <cdr:y>0.49838</cdr:y>
    </cdr:from>
    <cdr:to>
      <cdr:x>1</cdr:x>
      <cdr:y>0.5745</cdr:y>
    </cdr:to>
    <cdr:sp macro="" textlink="">
      <cdr:nvSpPr>
        <cdr:cNvPr id="7" name="テキスト ボックス 18">
          <a:extLst xmlns:a="http://schemas.openxmlformats.org/drawingml/2006/main">
            <a:ext uri="{FF2B5EF4-FFF2-40B4-BE49-F238E27FC236}">
              <a16:creationId xmlns:a16="http://schemas.microsoft.com/office/drawing/2014/main" id="{FDE1DE76-D2B1-11E9-22E5-C4F3A77E10A6}"/>
            </a:ext>
          </a:extLst>
        </cdr:cNvPr>
        <cdr:cNvSpPr txBox="1"/>
      </cdr:nvSpPr>
      <cdr:spPr>
        <a:xfrm xmlns:a="http://schemas.openxmlformats.org/drawingml/2006/main">
          <a:off x="11319702" y="2079216"/>
          <a:ext cx="1729548" cy="3175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spcAft>
              <a:spcPts val="600"/>
            </a:spcAft>
          </a:pPr>
          <a:r>
            <a:rPr kumimoji="1" lang="ja-JP" altLang="en-US" sz="1050" dirty="0"/>
            <a:t>自動・非自動共通費用</a:t>
          </a:r>
          <a:endParaRPr kumimoji="1" lang="en-US" altLang="ja-JP" sz="1050" dirty="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14999847407452621"/>
    <pageSetUpPr fitToPage="1"/>
  </sheetPr>
  <dimension ref="A1:AD36"/>
  <sheetViews>
    <sheetView tabSelected="1" view="pageBreakPreview" zoomScale="122" zoomScaleNormal="100" zoomScaleSheetLayoutView="122" workbookViewId="0">
      <selection activeCell="AF5" sqref="AF5"/>
    </sheetView>
  </sheetViews>
  <sheetFormatPr defaultColWidth="9" defaultRowHeight="18.75"/>
  <cols>
    <col min="1" max="30" width="3.125" style="37" customWidth="1"/>
    <col min="31" max="16384" width="9" style="37"/>
  </cols>
  <sheetData>
    <row r="1" spans="1:30" ht="24">
      <c r="A1" s="106" t="s">
        <v>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row>
    <row r="2" spans="1:30">
      <c r="A2" s="38"/>
      <c r="B2" s="39"/>
      <c r="C2" s="39"/>
      <c r="D2" s="39"/>
      <c r="E2" s="39"/>
      <c r="F2" s="39"/>
      <c r="G2" s="39"/>
      <c r="H2" s="39"/>
      <c r="I2" s="39"/>
      <c r="J2" s="39"/>
      <c r="K2" s="39"/>
      <c r="L2" s="39"/>
      <c r="M2" s="39"/>
      <c r="N2" s="39"/>
      <c r="O2" s="39"/>
      <c r="P2" s="39"/>
      <c r="Q2" s="39"/>
      <c r="R2" s="39"/>
    </row>
    <row r="3" spans="1:30">
      <c r="B3" s="40" t="s">
        <v>1</v>
      </c>
      <c r="C3" s="39"/>
      <c r="D3" s="39"/>
      <c r="E3" s="39"/>
      <c r="F3" s="39"/>
      <c r="G3" s="39"/>
      <c r="H3" s="39"/>
      <c r="I3" s="39"/>
      <c r="J3" s="39"/>
      <c r="K3" s="39"/>
      <c r="L3" s="39"/>
      <c r="M3" s="39"/>
      <c r="N3" s="39"/>
      <c r="O3" s="39"/>
      <c r="P3" s="39"/>
      <c r="Q3" s="39"/>
      <c r="R3" s="39"/>
    </row>
    <row r="4" spans="1:30">
      <c r="B4" s="39"/>
      <c r="C4" s="39" t="s">
        <v>2</v>
      </c>
      <c r="D4" s="39"/>
      <c r="E4" s="39"/>
      <c r="F4" s="39"/>
      <c r="G4" s="39"/>
      <c r="H4" s="39"/>
      <c r="I4" s="39"/>
      <c r="J4" s="39"/>
      <c r="K4" s="39"/>
      <c r="L4" s="39"/>
      <c r="M4" s="39"/>
      <c r="N4" s="39"/>
      <c r="O4" s="39"/>
      <c r="P4" s="39"/>
      <c r="Q4" s="39"/>
      <c r="R4" s="39"/>
    </row>
    <row r="5" spans="1:30">
      <c r="A5" s="39"/>
      <c r="B5" s="39"/>
      <c r="C5" s="39"/>
      <c r="D5" s="107" t="s">
        <v>3</v>
      </c>
      <c r="E5" s="107"/>
      <c r="F5" s="107"/>
      <c r="G5" s="107"/>
      <c r="H5" s="107"/>
      <c r="I5" s="107"/>
      <c r="J5" s="107"/>
      <c r="K5" s="107"/>
      <c r="L5" s="107"/>
      <c r="M5" s="107"/>
      <c r="N5" s="107" t="s">
        <v>4</v>
      </c>
      <c r="O5" s="107"/>
      <c r="P5" s="107"/>
      <c r="Q5" s="107"/>
      <c r="R5" s="107"/>
      <c r="S5" s="107"/>
      <c r="T5" s="107"/>
      <c r="U5" s="107"/>
      <c r="V5" s="107"/>
      <c r="W5" s="107"/>
      <c r="X5" s="107"/>
      <c r="Y5" s="107"/>
      <c r="Z5" s="107"/>
      <c r="AA5" s="115" t="s">
        <v>5</v>
      </c>
      <c r="AB5" s="115"/>
      <c r="AC5" s="115"/>
    </row>
    <row r="6" spans="1:30">
      <c r="A6" s="39"/>
      <c r="B6" s="39"/>
      <c r="C6" s="39"/>
      <c r="D6" s="108" t="s">
        <v>6</v>
      </c>
      <c r="E6" s="109"/>
      <c r="F6" s="109"/>
      <c r="G6" s="109"/>
      <c r="H6" s="109"/>
      <c r="I6" s="109"/>
      <c r="J6" s="109"/>
      <c r="K6" s="109"/>
      <c r="L6" s="109"/>
      <c r="M6" s="110"/>
      <c r="N6" s="112" t="s">
        <v>7</v>
      </c>
      <c r="O6" s="113"/>
      <c r="P6" s="113"/>
      <c r="Q6" s="113"/>
      <c r="R6" s="113"/>
      <c r="S6" s="113"/>
      <c r="T6" s="113"/>
      <c r="U6" s="113"/>
      <c r="V6" s="113"/>
      <c r="W6" s="113"/>
      <c r="X6" s="113"/>
      <c r="Y6" s="113"/>
      <c r="Z6" s="114"/>
      <c r="AA6" s="116" t="s">
        <v>8</v>
      </c>
      <c r="AB6" s="117"/>
      <c r="AC6" s="118"/>
    </row>
    <row r="7" spans="1:30">
      <c r="B7" s="39"/>
      <c r="C7" s="39"/>
      <c r="D7" s="111" t="s">
        <v>9</v>
      </c>
      <c r="E7" s="111"/>
      <c r="F7" s="111"/>
      <c r="G7" s="111"/>
      <c r="H7" s="111"/>
      <c r="I7" s="111"/>
      <c r="J7" s="111"/>
      <c r="K7" s="111"/>
      <c r="L7" s="111"/>
      <c r="M7" s="111"/>
      <c r="N7" s="112" t="s">
        <v>7</v>
      </c>
      <c r="O7" s="113"/>
      <c r="P7" s="113"/>
      <c r="Q7" s="113"/>
      <c r="R7" s="113"/>
      <c r="S7" s="113"/>
      <c r="T7" s="113"/>
      <c r="U7" s="113"/>
      <c r="V7" s="113"/>
      <c r="W7" s="113"/>
      <c r="X7" s="113"/>
      <c r="Y7" s="113"/>
      <c r="Z7" s="114"/>
      <c r="AA7" s="116" t="s">
        <v>5</v>
      </c>
      <c r="AB7" s="117"/>
      <c r="AC7" s="118"/>
    </row>
    <row r="8" spans="1:30">
      <c r="A8" s="39"/>
      <c r="B8" s="39"/>
      <c r="C8" s="39"/>
      <c r="D8" s="120" t="s">
        <v>184</v>
      </c>
      <c r="E8" s="121"/>
      <c r="F8" s="121"/>
      <c r="G8" s="121"/>
      <c r="H8" s="121"/>
      <c r="I8" s="121"/>
      <c r="J8" s="121"/>
      <c r="K8" s="121"/>
      <c r="L8" s="121"/>
      <c r="M8" s="122"/>
      <c r="N8" s="131" t="s">
        <v>188</v>
      </c>
      <c r="O8" s="132"/>
      <c r="P8" s="132"/>
      <c r="Q8" s="132"/>
      <c r="R8" s="132"/>
      <c r="S8" s="132"/>
      <c r="T8" s="132"/>
      <c r="U8" s="132"/>
      <c r="V8" s="132"/>
      <c r="W8" s="132"/>
      <c r="X8" s="132"/>
      <c r="Y8" s="132"/>
      <c r="Z8" s="133"/>
      <c r="AA8" s="116" t="s">
        <v>5</v>
      </c>
      <c r="AB8" s="117"/>
      <c r="AC8" s="118"/>
    </row>
    <row r="9" spans="1:30">
      <c r="A9" s="39"/>
      <c r="B9" s="39"/>
      <c r="C9" s="39"/>
      <c r="D9" s="123"/>
      <c r="E9" s="124"/>
      <c r="F9" s="124"/>
      <c r="G9" s="124"/>
      <c r="H9" s="124"/>
      <c r="I9" s="124"/>
      <c r="J9" s="124"/>
      <c r="K9" s="124"/>
      <c r="L9" s="124"/>
      <c r="M9" s="125"/>
      <c r="N9" s="131" t="s">
        <v>189</v>
      </c>
      <c r="O9" s="132"/>
      <c r="P9" s="132"/>
      <c r="Q9" s="132"/>
      <c r="R9" s="132"/>
      <c r="S9" s="132"/>
      <c r="T9" s="132"/>
      <c r="U9" s="132"/>
      <c r="V9" s="132"/>
      <c r="W9" s="132"/>
      <c r="X9" s="132"/>
      <c r="Y9" s="132"/>
      <c r="Z9" s="133"/>
      <c r="AA9" s="116" t="s">
        <v>5</v>
      </c>
      <c r="AB9" s="117"/>
      <c r="AC9" s="118"/>
    </row>
    <row r="10" spans="1:30">
      <c r="A10" s="39"/>
      <c r="B10" s="39"/>
      <c r="C10" s="39"/>
      <c r="D10" s="123"/>
      <c r="E10" s="124"/>
      <c r="F10" s="124"/>
      <c r="G10" s="124"/>
      <c r="H10" s="124"/>
      <c r="I10" s="124"/>
      <c r="J10" s="124"/>
      <c r="K10" s="124"/>
      <c r="L10" s="124"/>
      <c r="M10" s="125"/>
      <c r="N10" s="131" t="s">
        <v>10</v>
      </c>
      <c r="O10" s="132"/>
      <c r="P10" s="132"/>
      <c r="Q10" s="132"/>
      <c r="R10" s="132"/>
      <c r="S10" s="132"/>
      <c r="T10" s="132"/>
      <c r="U10" s="132"/>
      <c r="V10" s="132"/>
      <c r="W10" s="132"/>
      <c r="X10" s="132"/>
      <c r="Y10" s="132"/>
      <c r="Z10" s="133"/>
      <c r="AA10" s="116" t="s">
        <v>5</v>
      </c>
      <c r="AB10" s="117"/>
      <c r="AC10" s="118"/>
    </row>
    <row r="11" spans="1:30">
      <c r="A11" s="39"/>
      <c r="D11" s="123"/>
      <c r="E11" s="124"/>
      <c r="F11" s="124"/>
      <c r="G11" s="124"/>
      <c r="H11" s="124"/>
      <c r="I11" s="124"/>
      <c r="J11" s="124"/>
      <c r="K11" s="124"/>
      <c r="L11" s="124"/>
      <c r="M11" s="125"/>
      <c r="N11" s="131" t="s">
        <v>190</v>
      </c>
      <c r="O11" s="132"/>
      <c r="P11" s="132"/>
      <c r="Q11" s="132"/>
      <c r="R11" s="132"/>
      <c r="S11" s="132"/>
      <c r="T11" s="132"/>
      <c r="U11" s="132"/>
      <c r="V11" s="132"/>
      <c r="W11" s="132"/>
      <c r="X11" s="132"/>
      <c r="Y11" s="132"/>
      <c r="Z11" s="133"/>
      <c r="AA11" s="116" t="s">
        <v>5</v>
      </c>
      <c r="AB11" s="117"/>
      <c r="AC11" s="118"/>
    </row>
    <row r="12" spans="1:30">
      <c r="D12" s="126"/>
      <c r="E12" s="127"/>
      <c r="F12" s="127"/>
      <c r="G12" s="127"/>
      <c r="H12" s="127"/>
      <c r="I12" s="127"/>
      <c r="J12" s="127"/>
      <c r="K12" s="127"/>
      <c r="L12" s="127"/>
      <c r="M12" s="128"/>
      <c r="N12" s="131" t="s">
        <v>204</v>
      </c>
      <c r="O12" s="132"/>
      <c r="P12" s="132"/>
      <c r="Q12" s="132"/>
      <c r="R12" s="132"/>
      <c r="S12" s="132"/>
      <c r="T12" s="132"/>
      <c r="U12" s="132"/>
      <c r="V12" s="132"/>
      <c r="W12" s="132"/>
      <c r="X12" s="132"/>
      <c r="Y12" s="132"/>
      <c r="Z12" s="133"/>
      <c r="AA12" s="116" t="s">
        <v>5</v>
      </c>
      <c r="AB12" s="117"/>
      <c r="AC12" s="118"/>
    </row>
    <row r="13" spans="1:30">
      <c r="D13" s="134" t="s">
        <v>185</v>
      </c>
      <c r="E13" s="135"/>
      <c r="F13" s="135"/>
      <c r="G13" s="135"/>
      <c r="H13" s="135"/>
      <c r="I13" s="135"/>
      <c r="J13" s="135"/>
      <c r="K13" s="135"/>
      <c r="L13" s="135"/>
      <c r="M13" s="136"/>
      <c r="N13" s="112" t="s">
        <v>7</v>
      </c>
      <c r="O13" s="113"/>
      <c r="P13" s="113"/>
      <c r="Q13" s="113"/>
      <c r="R13" s="113"/>
      <c r="S13" s="113"/>
      <c r="T13" s="113"/>
      <c r="U13" s="113"/>
      <c r="V13" s="113"/>
      <c r="W13" s="113"/>
      <c r="X13" s="113"/>
      <c r="Y13" s="113"/>
      <c r="Z13" s="114"/>
      <c r="AA13" s="116" t="s">
        <v>5</v>
      </c>
      <c r="AB13" s="117"/>
      <c r="AC13" s="118"/>
    </row>
    <row r="14" spans="1:30">
      <c r="D14" s="129" t="s">
        <v>11</v>
      </c>
      <c r="E14" s="129"/>
      <c r="F14" s="129"/>
      <c r="G14" s="129"/>
      <c r="H14" s="129"/>
      <c r="I14" s="129"/>
      <c r="J14" s="129"/>
      <c r="K14" s="129"/>
      <c r="L14" s="129"/>
      <c r="M14" s="129"/>
      <c r="N14" s="112" t="s">
        <v>7</v>
      </c>
      <c r="O14" s="113"/>
      <c r="P14" s="113"/>
      <c r="Q14" s="113"/>
      <c r="R14" s="113"/>
      <c r="S14" s="113"/>
      <c r="T14" s="113"/>
      <c r="U14" s="113"/>
      <c r="V14" s="113"/>
      <c r="W14" s="113"/>
      <c r="X14" s="113"/>
      <c r="Y14" s="113"/>
      <c r="Z14" s="114"/>
      <c r="AA14" s="116" t="s">
        <v>5</v>
      </c>
      <c r="AB14" s="117"/>
      <c r="AC14" s="118"/>
    </row>
    <row r="15" spans="1:30">
      <c r="D15" s="129" t="s">
        <v>12</v>
      </c>
      <c r="E15" s="129"/>
      <c r="F15" s="129"/>
      <c r="G15" s="129"/>
      <c r="H15" s="129"/>
      <c r="I15" s="129"/>
      <c r="J15" s="129"/>
      <c r="K15" s="129"/>
      <c r="L15" s="129"/>
      <c r="M15" s="129"/>
      <c r="N15" s="112" t="s">
        <v>7</v>
      </c>
      <c r="O15" s="113"/>
      <c r="P15" s="113"/>
      <c r="Q15" s="113"/>
      <c r="R15" s="113"/>
      <c r="S15" s="113"/>
      <c r="T15" s="113"/>
      <c r="U15" s="113"/>
      <c r="V15" s="113"/>
      <c r="W15" s="113"/>
      <c r="X15" s="113"/>
      <c r="Y15" s="113"/>
      <c r="Z15" s="114"/>
      <c r="AA15" s="116" t="s">
        <v>5</v>
      </c>
      <c r="AB15" s="117"/>
      <c r="AC15" s="118"/>
    </row>
    <row r="16" spans="1:30">
      <c r="P16" s="39"/>
      <c r="Q16" s="39"/>
      <c r="R16" s="39"/>
      <c r="S16" s="39"/>
    </row>
    <row r="18" spans="2:30">
      <c r="B18" s="40" t="s">
        <v>13</v>
      </c>
      <c r="C18" s="39"/>
      <c r="D18" s="39"/>
      <c r="E18" s="39"/>
      <c r="F18" s="39"/>
      <c r="G18" s="39"/>
      <c r="H18" s="39"/>
      <c r="I18" s="39"/>
      <c r="J18" s="39"/>
      <c r="K18" s="39"/>
      <c r="L18" s="39"/>
      <c r="M18" s="39"/>
      <c r="N18" s="39"/>
      <c r="O18" s="39"/>
      <c r="P18" s="39"/>
      <c r="Q18" s="39"/>
      <c r="R18" s="39"/>
    </row>
    <row r="19" spans="2:30">
      <c r="B19" s="39"/>
      <c r="C19" s="39"/>
      <c r="D19" s="39"/>
      <c r="E19" s="39"/>
      <c r="F19" s="39"/>
      <c r="G19" s="39"/>
      <c r="H19" s="39"/>
      <c r="I19" s="39"/>
      <c r="J19" s="39"/>
      <c r="K19" s="39"/>
      <c r="L19" s="39"/>
      <c r="M19" s="39"/>
      <c r="N19" s="39"/>
      <c r="O19" s="39"/>
      <c r="P19" s="39"/>
      <c r="Q19" s="39"/>
      <c r="R19" s="39"/>
    </row>
    <row r="20" spans="2:30">
      <c r="C20" s="39"/>
      <c r="D20" s="39" t="s">
        <v>6</v>
      </c>
      <c r="E20" s="39"/>
    </row>
    <row r="21" spans="2:30">
      <c r="E21" s="119" t="s">
        <v>14</v>
      </c>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row>
    <row r="23" spans="2:30">
      <c r="D23" s="37" t="s">
        <v>9</v>
      </c>
    </row>
    <row r="24" spans="2:30">
      <c r="E24" s="119" t="s">
        <v>15</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row>
    <row r="25" spans="2:30">
      <c r="E25" s="41"/>
      <c r="F25" s="41"/>
      <c r="G25" s="41"/>
      <c r="H25" s="41"/>
      <c r="I25" s="41"/>
      <c r="J25" s="41"/>
      <c r="K25" s="41"/>
      <c r="L25" s="41"/>
      <c r="M25" s="41"/>
      <c r="N25" s="41"/>
      <c r="O25" s="41"/>
      <c r="P25" s="41"/>
      <c r="Q25" s="41"/>
      <c r="R25" s="41"/>
      <c r="S25" s="41"/>
      <c r="T25" s="41"/>
      <c r="U25" s="41"/>
      <c r="V25" s="74"/>
      <c r="W25" s="74"/>
      <c r="X25" s="41"/>
      <c r="Y25" s="74"/>
      <c r="Z25" s="41"/>
      <c r="AA25" s="41"/>
      <c r="AB25" s="41"/>
      <c r="AC25" s="41"/>
      <c r="AD25" s="41"/>
    </row>
    <row r="26" spans="2:30">
      <c r="D26" s="37" t="s">
        <v>184</v>
      </c>
      <c r="E26" s="41"/>
      <c r="F26" s="41"/>
      <c r="G26" s="41"/>
      <c r="H26" s="41"/>
      <c r="I26" s="41"/>
      <c r="J26" s="41"/>
      <c r="K26" s="41"/>
      <c r="L26" s="41"/>
      <c r="M26" s="41"/>
      <c r="N26" s="41"/>
      <c r="O26" s="41"/>
      <c r="P26" s="41"/>
      <c r="Q26" s="41"/>
      <c r="R26" s="41"/>
      <c r="S26" s="41"/>
      <c r="T26" s="41"/>
      <c r="U26" s="41"/>
      <c r="V26" s="74"/>
      <c r="W26" s="74"/>
      <c r="X26" s="41"/>
      <c r="Y26" s="74"/>
      <c r="Z26" s="41"/>
      <c r="AA26" s="41"/>
      <c r="AB26" s="41"/>
      <c r="AC26" s="41"/>
      <c r="AD26" s="41"/>
    </row>
    <row r="27" spans="2:30" ht="75" customHeight="1">
      <c r="E27" s="130" t="s">
        <v>117</v>
      </c>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42"/>
    </row>
    <row r="28" spans="2:30">
      <c r="E28" s="41"/>
      <c r="F28" s="41"/>
      <c r="G28" s="41"/>
      <c r="H28" s="41"/>
      <c r="I28" s="41"/>
      <c r="J28" s="41"/>
      <c r="K28" s="41"/>
      <c r="L28" s="41"/>
      <c r="M28" s="41"/>
      <c r="N28" s="41"/>
      <c r="O28" s="41"/>
      <c r="P28" s="41"/>
      <c r="Q28" s="41"/>
      <c r="R28" s="41"/>
      <c r="S28" s="41"/>
      <c r="T28" s="41"/>
      <c r="U28" s="41"/>
      <c r="V28" s="74"/>
      <c r="W28" s="74"/>
      <c r="X28" s="41"/>
      <c r="Y28" s="74"/>
      <c r="Z28" s="41"/>
      <c r="AA28" s="41"/>
      <c r="AB28" s="41"/>
      <c r="AC28" s="41"/>
      <c r="AD28" s="41"/>
    </row>
    <row r="29" spans="2:30">
      <c r="D29" s="37" t="s">
        <v>185</v>
      </c>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2:30" ht="55.5" customHeight="1">
      <c r="E30" s="130" t="s">
        <v>186</v>
      </c>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75"/>
    </row>
    <row r="31" spans="2:30">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2:30">
      <c r="D32" s="37" t="s">
        <v>11</v>
      </c>
      <c r="E32" s="41"/>
      <c r="F32" s="41"/>
      <c r="G32" s="41"/>
      <c r="H32" s="41"/>
      <c r="I32" s="41"/>
      <c r="J32" s="41"/>
      <c r="K32" s="41"/>
      <c r="L32" s="41"/>
      <c r="M32" s="41"/>
      <c r="N32" s="41"/>
      <c r="O32" s="41"/>
      <c r="P32" s="41"/>
      <c r="Q32" s="41"/>
      <c r="R32" s="41"/>
      <c r="S32" s="41"/>
      <c r="T32" s="41"/>
      <c r="U32" s="41"/>
      <c r="V32" s="74"/>
      <c r="W32" s="74"/>
      <c r="X32" s="41"/>
      <c r="Y32" s="74"/>
      <c r="Z32" s="41"/>
      <c r="AA32" s="41"/>
      <c r="AB32" s="41"/>
      <c r="AC32" s="41"/>
      <c r="AD32" s="41"/>
    </row>
    <row r="33" spans="4:30" ht="93.75" customHeight="1">
      <c r="E33" s="130" t="s">
        <v>187</v>
      </c>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89"/>
    </row>
    <row r="34" spans="4:30">
      <c r="E34" s="41"/>
      <c r="F34" s="41"/>
      <c r="G34" s="41"/>
      <c r="H34" s="41"/>
      <c r="I34" s="41"/>
      <c r="J34" s="41"/>
      <c r="K34" s="41"/>
      <c r="L34" s="41"/>
      <c r="M34" s="41"/>
      <c r="N34" s="41"/>
      <c r="O34" s="41"/>
      <c r="P34" s="41"/>
      <c r="Q34" s="41"/>
      <c r="R34" s="41"/>
      <c r="S34" s="41"/>
      <c r="T34" s="41"/>
      <c r="U34" s="41"/>
      <c r="V34" s="74"/>
      <c r="W34" s="74"/>
      <c r="X34" s="41"/>
      <c r="Y34" s="74"/>
      <c r="Z34" s="41"/>
      <c r="AA34" s="41"/>
      <c r="AB34" s="41"/>
      <c r="AC34" s="41"/>
      <c r="AD34" s="41"/>
    </row>
    <row r="35" spans="4:30">
      <c r="D35" s="37" t="s">
        <v>12</v>
      </c>
      <c r="E35" s="41"/>
      <c r="F35" s="41"/>
      <c r="G35" s="41"/>
      <c r="H35" s="41"/>
      <c r="I35" s="41"/>
      <c r="J35" s="41"/>
      <c r="K35" s="41"/>
      <c r="L35" s="41"/>
      <c r="M35" s="41"/>
      <c r="N35" s="41"/>
      <c r="O35" s="41"/>
      <c r="P35" s="41"/>
      <c r="Q35" s="41"/>
      <c r="R35" s="41"/>
      <c r="S35" s="41"/>
      <c r="T35" s="41"/>
      <c r="U35" s="41"/>
      <c r="V35" s="74"/>
      <c r="W35" s="74"/>
      <c r="X35" s="41"/>
      <c r="Y35" s="74"/>
      <c r="Z35" s="41"/>
      <c r="AA35" s="41"/>
      <c r="AB35" s="41"/>
      <c r="AC35" s="41"/>
      <c r="AD35" s="41"/>
    </row>
    <row r="36" spans="4:30">
      <c r="E36" s="119" t="s">
        <v>16</v>
      </c>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41"/>
    </row>
  </sheetData>
  <mergeCells count="36">
    <mergeCell ref="E33:AC33"/>
    <mergeCell ref="AA13:AC13"/>
    <mergeCell ref="N8:Z8"/>
    <mergeCell ref="N9:Z9"/>
    <mergeCell ref="N10:Z10"/>
    <mergeCell ref="N11:Z11"/>
    <mergeCell ref="N12:Z12"/>
    <mergeCell ref="D13:M13"/>
    <mergeCell ref="E24:AD24"/>
    <mergeCell ref="E27:AC27"/>
    <mergeCell ref="E36:AC36"/>
    <mergeCell ref="N15:Z15"/>
    <mergeCell ref="AA11:AC11"/>
    <mergeCell ref="AA12:AC12"/>
    <mergeCell ref="AA14:AC14"/>
    <mergeCell ref="AA15:AC15"/>
    <mergeCell ref="D8:M12"/>
    <mergeCell ref="D14:M14"/>
    <mergeCell ref="D15:M15"/>
    <mergeCell ref="E21:AD21"/>
    <mergeCell ref="N14:Z14"/>
    <mergeCell ref="N13:Z13"/>
    <mergeCell ref="E30:AC30"/>
    <mergeCell ref="AA8:AC8"/>
    <mergeCell ref="AA9:AC9"/>
    <mergeCell ref="AA10:AC10"/>
    <mergeCell ref="A1:AD1"/>
    <mergeCell ref="N5:Z5"/>
    <mergeCell ref="D5:M5"/>
    <mergeCell ref="D6:M6"/>
    <mergeCell ref="D7:M7"/>
    <mergeCell ref="N6:Z6"/>
    <mergeCell ref="N7:Z7"/>
    <mergeCell ref="AA5:AC5"/>
    <mergeCell ref="AA6:AC6"/>
    <mergeCell ref="AA7:AC7"/>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sheetPr>
  <dimension ref="A1:E10"/>
  <sheetViews>
    <sheetView view="pageBreakPreview" zoomScaleNormal="100" zoomScaleSheetLayoutView="100" workbookViewId="0">
      <selection activeCell="D20" sqref="D20"/>
    </sheetView>
  </sheetViews>
  <sheetFormatPr defaultColWidth="9" defaultRowHeight="18.75"/>
  <cols>
    <col min="1" max="1" width="9" style="1"/>
    <col min="2" max="3" width="10.625" style="2" customWidth="1"/>
    <col min="4" max="5" width="50" style="2" customWidth="1"/>
    <col min="6" max="16384" width="9" style="2"/>
  </cols>
  <sheetData>
    <row r="1" spans="1:5" ht="24">
      <c r="B1" s="137" t="s">
        <v>9</v>
      </c>
      <c r="C1" s="137"/>
      <c r="D1" s="137"/>
      <c r="E1" s="137"/>
    </row>
    <row r="2" spans="1:5">
      <c r="A2" s="2"/>
    </row>
    <row r="3" spans="1:5">
      <c r="B3" s="3" t="s">
        <v>17</v>
      </c>
      <c r="C3" s="4" t="s">
        <v>18</v>
      </c>
      <c r="D3" s="4" t="s">
        <v>19</v>
      </c>
      <c r="E3" s="5" t="s">
        <v>20</v>
      </c>
    </row>
    <row r="4" spans="1:5">
      <c r="B4" s="6">
        <v>45373</v>
      </c>
      <c r="C4" s="7" t="s">
        <v>21</v>
      </c>
      <c r="D4" s="8" t="s">
        <v>22</v>
      </c>
      <c r="E4" s="9" t="s">
        <v>21</v>
      </c>
    </row>
    <row r="5" spans="1:5">
      <c r="B5" s="10"/>
      <c r="C5" s="7"/>
      <c r="D5" s="8"/>
      <c r="E5" s="11"/>
    </row>
    <row r="6" spans="1:5">
      <c r="B6" s="10"/>
      <c r="C6" s="7"/>
      <c r="D6" s="8"/>
      <c r="E6" s="11"/>
    </row>
    <row r="7" spans="1:5">
      <c r="B7" s="10"/>
      <c r="C7" s="7"/>
      <c r="D7" s="8"/>
      <c r="E7" s="11"/>
    </row>
    <row r="8" spans="1:5">
      <c r="B8" s="10"/>
      <c r="C8" s="7"/>
      <c r="D8" s="8"/>
      <c r="E8" s="11"/>
    </row>
    <row r="9" spans="1:5">
      <c r="B9" s="10"/>
      <c r="C9" s="7"/>
      <c r="D9" s="8"/>
      <c r="E9" s="11"/>
    </row>
    <row r="10" spans="1:5">
      <c r="B10" s="10"/>
      <c r="C10" s="7"/>
      <c r="D10" s="8"/>
      <c r="E10" s="11"/>
    </row>
  </sheetData>
  <mergeCells count="1">
    <mergeCell ref="B1:E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sheetPr>
  <dimension ref="A1:AB170"/>
  <sheetViews>
    <sheetView zoomScale="85" zoomScaleNormal="85" workbookViewId="0">
      <selection activeCell="Q72" sqref="Q72"/>
    </sheetView>
  </sheetViews>
  <sheetFormatPr defaultColWidth="9" defaultRowHeight="18.75"/>
  <cols>
    <col min="1" max="1" width="2.125" style="12" customWidth="1"/>
    <col min="2" max="15" width="13.25" style="12" customWidth="1"/>
    <col min="16" max="18" width="13.25" style="13" customWidth="1"/>
    <col min="19" max="28" width="9" style="13"/>
    <col min="29" max="16384" width="9" style="12"/>
  </cols>
  <sheetData>
    <row r="1" spans="1:28" ht="13.5" customHeight="1"/>
    <row r="2" spans="1:28" ht="20.100000000000001" customHeight="1">
      <c r="B2" s="172" t="s">
        <v>166</v>
      </c>
      <c r="C2" s="173"/>
      <c r="D2" s="173"/>
      <c r="E2" s="173"/>
      <c r="F2" s="173"/>
      <c r="G2" s="173"/>
      <c r="H2" s="173"/>
      <c r="I2" s="173"/>
      <c r="J2" s="173"/>
      <c r="K2" s="173"/>
      <c r="L2" s="173"/>
      <c r="M2" s="173"/>
      <c r="N2" s="173"/>
      <c r="O2" s="173"/>
      <c r="P2" s="173"/>
      <c r="Q2" s="173"/>
      <c r="R2" s="174"/>
    </row>
    <row r="3" spans="1:28" ht="4.5" customHeight="1">
      <c r="B3" s="14"/>
      <c r="C3" s="14"/>
      <c r="D3" s="14"/>
      <c r="E3" s="14"/>
      <c r="F3" s="14"/>
      <c r="G3" s="14"/>
      <c r="H3" s="14"/>
      <c r="I3" s="14"/>
      <c r="J3" s="14"/>
      <c r="K3" s="14"/>
      <c r="L3" s="14"/>
      <c r="M3" s="14"/>
      <c r="N3" s="14"/>
      <c r="O3" s="14"/>
      <c r="P3" s="48"/>
      <c r="Q3" s="48"/>
      <c r="R3" s="48"/>
    </row>
    <row r="4" spans="1:28" ht="20.100000000000001" customHeight="1">
      <c r="B4" s="44" t="s">
        <v>23</v>
      </c>
      <c r="C4" s="44"/>
      <c r="D4" s="44"/>
      <c r="E4" s="44"/>
      <c r="F4" s="44"/>
      <c r="G4" s="44"/>
      <c r="H4" s="44"/>
      <c r="I4" s="44"/>
      <c r="J4" s="44"/>
      <c r="K4" s="44"/>
      <c r="L4" s="44"/>
      <c r="M4" s="44"/>
      <c r="N4" s="44"/>
      <c r="O4" s="44"/>
      <c r="P4" s="44"/>
      <c r="Q4" s="44"/>
      <c r="R4" s="44"/>
    </row>
    <row r="5" spans="1:28" ht="20.100000000000001" customHeight="1">
      <c r="B5" s="45"/>
      <c r="C5" s="44" t="s">
        <v>24</v>
      </c>
      <c r="D5" s="46"/>
      <c r="E5" s="46"/>
      <c r="F5" s="46"/>
      <c r="G5" s="46"/>
      <c r="H5" s="46"/>
      <c r="I5" s="46"/>
      <c r="J5" s="46"/>
      <c r="K5" s="46"/>
      <c r="L5" s="46"/>
      <c r="M5" s="46"/>
      <c r="N5" s="46"/>
      <c r="O5" s="46"/>
      <c r="P5" s="44"/>
      <c r="Q5" s="44"/>
      <c r="R5" s="44"/>
    </row>
    <row r="6" spans="1:28" ht="20.100000000000001" customHeight="1">
      <c r="B6" s="43"/>
      <c r="C6" s="44" t="s">
        <v>25</v>
      </c>
      <c r="D6" s="46"/>
      <c r="E6" s="46"/>
      <c r="F6" s="46"/>
      <c r="G6" s="46"/>
      <c r="H6" s="46"/>
      <c r="I6" s="46"/>
      <c r="J6" s="46"/>
      <c r="K6" s="46"/>
      <c r="L6" s="46"/>
      <c r="M6" s="46"/>
      <c r="N6" s="46"/>
      <c r="O6" s="46"/>
      <c r="P6" s="44"/>
      <c r="Q6" s="44"/>
      <c r="R6" s="44"/>
    </row>
    <row r="7" spans="1:28" ht="5.0999999999999996" customHeight="1">
      <c r="B7" s="15"/>
      <c r="C7" s="15"/>
      <c r="D7" s="15"/>
      <c r="E7" s="15"/>
      <c r="F7" s="15"/>
      <c r="G7" s="15"/>
      <c r="H7" s="15"/>
      <c r="I7" s="15"/>
      <c r="J7" s="15"/>
      <c r="K7" s="15"/>
      <c r="L7" s="15"/>
      <c r="M7" s="15"/>
      <c r="N7" s="15"/>
      <c r="O7" s="15"/>
      <c r="P7" s="47"/>
      <c r="Q7" s="47"/>
      <c r="R7" s="47"/>
    </row>
    <row r="8" spans="1:28" ht="19.5" customHeight="1">
      <c r="B8" s="146" t="s">
        <v>118</v>
      </c>
      <c r="C8" s="147"/>
      <c r="D8" s="147"/>
      <c r="E8" s="147"/>
      <c r="F8" s="147"/>
      <c r="G8" s="147"/>
      <c r="H8" s="147"/>
      <c r="I8" s="147"/>
      <c r="J8" s="147"/>
      <c r="K8" s="147"/>
      <c r="L8" s="147"/>
      <c r="M8" s="147"/>
      <c r="N8" s="147"/>
      <c r="O8" s="147"/>
      <c r="P8" s="147"/>
      <c r="Q8" s="147"/>
      <c r="R8" s="148"/>
    </row>
    <row r="9" spans="1:28" ht="4.9000000000000004" customHeight="1">
      <c r="A9" s="18"/>
      <c r="B9" s="14"/>
      <c r="C9" s="14"/>
      <c r="D9" s="14"/>
      <c r="E9" s="14"/>
      <c r="F9" s="14"/>
      <c r="G9" s="14"/>
      <c r="H9" s="14"/>
      <c r="I9" s="14"/>
      <c r="J9" s="14"/>
      <c r="K9" s="14"/>
      <c r="L9" s="14"/>
      <c r="M9" s="14"/>
      <c r="N9" s="14"/>
      <c r="O9" s="14"/>
      <c r="P9" s="88"/>
      <c r="Q9" s="88"/>
      <c r="R9" s="88"/>
    </row>
    <row r="10" spans="1:28" ht="103.5" customHeight="1">
      <c r="B10" s="168" t="s">
        <v>139</v>
      </c>
      <c r="C10" s="168"/>
      <c r="D10" s="168"/>
      <c r="E10" s="168"/>
      <c r="F10" s="168"/>
      <c r="G10" s="168"/>
      <c r="H10" s="168"/>
      <c r="I10" s="168"/>
      <c r="J10" s="168"/>
      <c r="K10" s="168"/>
      <c r="L10" s="168"/>
      <c r="M10" s="168"/>
      <c r="N10" s="168"/>
      <c r="O10" s="168"/>
      <c r="P10" s="168"/>
      <c r="Q10" s="168"/>
      <c r="R10" s="168"/>
      <c r="S10" s="16"/>
      <c r="T10" s="16"/>
      <c r="U10" s="16"/>
      <c r="V10" s="16"/>
      <c r="W10" s="16"/>
      <c r="X10" s="16"/>
      <c r="Y10" s="16"/>
      <c r="Z10" s="16"/>
      <c r="AA10" s="16"/>
      <c r="AB10" s="16"/>
    </row>
    <row r="11" spans="1:28" ht="4.9000000000000004" customHeight="1">
      <c r="A11" s="18"/>
      <c r="B11" s="14"/>
      <c r="C11" s="14"/>
      <c r="D11" s="14"/>
      <c r="E11" s="14"/>
      <c r="F11" s="14"/>
      <c r="G11" s="14"/>
      <c r="H11" s="14"/>
      <c r="I11" s="14"/>
      <c r="J11" s="14"/>
      <c r="K11" s="14"/>
      <c r="L11" s="14"/>
      <c r="M11" s="14"/>
      <c r="N11" s="14"/>
      <c r="O11" s="14"/>
      <c r="P11" s="44"/>
      <c r="Q11" s="44"/>
      <c r="R11" s="44"/>
    </row>
    <row r="12" spans="1:28" ht="39.950000000000003" customHeight="1">
      <c r="A12" s="18"/>
      <c r="B12" s="163" t="s">
        <v>85</v>
      </c>
      <c r="C12" s="145"/>
      <c r="D12" s="159"/>
      <c r="E12" s="167"/>
      <c r="F12" s="24" t="s">
        <v>52</v>
      </c>
      <c r="G12" s="17"/>
      <c r="H12" s="17"/>
      <c r="I12" s="17"/>
      <c r="J12" s="17"/>
      <c r="K12" s="17"/>
      <c r="L12" s="17"/>
      <c r="M12" s="17"/>
      <c r="N12" s="17"/>
      <c r="O12" s="17"/>
      <c r="P12" s="44"/>
      <c r="Q12" s="44"/>
      <c r="R12" s="44"/>
      <c r="Z12" s="12"/>
      <c r="AA12" s="12"/>
      <c r="AB12" s="12"/>
    </row>
    <row r="13" spans="1:28" ht="4.9000000000000004" customHeight="1">
      <c r="A13" s="18"/>
      <c r="B13" s="14"/>
      <c r="C13" s="14"/>
      <c r="D13" s="14"/>
      <c r="E13" s="14"/>
      <c r="F13" s="14"/>
      <c r="G13" s="17"/>
      <c r="H13" s="17"/>
      <c r="I13" s="17"/>
      <c r="J13" s="17"/>
      <c r="K13" s="17"/>
      <c r="L13" s="17"/>
      <c r="M13" s="14"/>
      <c r="N13" s="14"/>
      <c r="O13" s="14"/>
      <c r="P13" s="48"/>
      <c r="Q13" s="48"/>
      <c r="R13" s="44"/>
    </row>
    <row r="14" spans="1:28" ht="39.950000000000003" customHeight="1">
      <c r="A14" s="18"/>
      <c r="B14" s="163" t="s">
        <v>41</v>
      </c>
      <c r="C14" s="164"/>
      <c r="D14" s="21" t="s">
        <v>86</v>
      </c>
      <c r="E14" s="27"/>
      <c r="F14" s="24" t="s">
        <v>73</v>
      </c>
      <c r="G14" s="17"/>
      <c r="H14" s="17"/>
      <c r="I14" s="17"/>
      <c r="J14" s="17"/>
      <c r="K14" s="17"/>
      <c r="L14" s="17"/>
      <c r="M14" s="17"/>
      <c r="N14" s="17"/>
      <c r="O14" s="17"/>
      <c r="P14" s="44"/>
      <c r="Q14" s="44"/>
      <c r="R14" s="44"/>
      <c r="Z14" s="12"/>
      <c r="AA14" s="12"/>
      <c r="AB14" s="12"/>
    </row>
    <row r="15" spans="1:28" ht="4.9000000000000004" customHeight="1">
      <c r="A15" s="18"/>
      <c r="B15" s="14"/>
      <c r="C15" s="14"/>
      <c r="D15" s="14"/>
      <c r="E15" s="14"/>
      <c r="F15" s="14"/>
      <c r="G15" s="17"/>
      <c r="H15" s="17"/>
      <c r="I15" s="17"/>
      <c r="J15" s="17"/>
      <c r="K15" s="17"/>
      <c r="L15" s="17"/>
      <c r="M15" s="17"/>
      <c r="N15" s="17"/>
      <c r="O15" s="17"/>
      <c r="P15" s="44"/>
      <c r="Q15" s="44"/>
      <c r="R15" s="44"/>
      <c r="Z15" s="12"/>
      <c r="AA15" s="12"/>
      <c r="AB15" s="12"/>
    </row>
    <row r="16" spans="1:28" ht="39.75" customHeight="1">
      <c r="A16" s="18"/>
      <c r="B16" s="163" t="s">
        <v>42</v>
      </c>
      <c r="C16" s="164"/>
      <c r="D16" s="21" t="s">
        <v>86</v>
      </c>
      <c r="E16" s="27"/>
      <c r="F16" s="24" t="s">
        <v>73</v>
      </c>
      <c r="G16" s="17"/>
      <c r="H16" s="17"/>
      <c r="I16" s="17"/>
      <c r="J16" s="17"/>
      <c r="K16" s="17"/>
      <c r="L16" s="17"/>
      <c r="M16" s="17"/>
      <c r="N16" s="17"/>
      <c r="O16" s="17"/>
      <c r="P16" s="17"/>
      <c r="Q16" s="17"/>
      <c r="R16" s="44"/>
      <c r="Z16" s="12"/>
      <c r="AA16" s="12"/>
      <c r="AB16" s="12"/>
    </row>
    <row r="17" spans="1:28" ht="5.0999999999999996" customHeight="1">
      <c r="B17" s="14"/>
      <c r="C17" s="14"/>
      <c r="D17" s="15"/>
      <c r="E17" s="15"/>
      <c r="F17" s="15"/>
      <c r="G17" s="17"/>
      <c r="H17" s="17"/>
      <c r="I17" s="17"/>
      <c r="J17" s="17"/>
      <c r="K17" s="17"/>
      <c r="L17" s="17"/>
      <c r="M17" s="17"/>
      <c r="N17" s="17"/>
      <c r="O17" s="17"/>
      <c r="P17" s="17"/>
      <c r="Q17" s="17"/>
      <c r="R17" s="44"/>
    </row>
    <row r="18" spans="1:28" ht="39.950000000000003" customHeight="1">
      <c r="A18" s="18"/>
      <c r="B18" s="163" t="s">
        <v>43</v>
      </c>
      <c r="C18" s="164"/>
      <c r="D18" s="21" t="s">
        <v>86</v>
      </c>
      <c r="E18" s="27"/>
      <c r="F18" s="24" t="s">
        <v>73</v>
      </c>
      <c r="G18" s="17"/>
      <c r="H18" s="17"/>
      <c r="I18" s="17"/>
      <c r="J18" s="17"/>
      <c r="K18" s="17"/>
      <c r="L18" s="17"/>
      <c r="M18" s="17"/>
      <c r="N18" s="17"/>
      <c r="O18" s="17"/>
      <c r="P18" s="44"/>
      <c r="Q18" s="44"/>
      <c r="R18" s="44"/>
      <c r="Z18" s="12"/>
      <c r="AA18" s="12"/>
      <c r="AB18" s="12"/>
    </row>
    <row r="19" spans="1:28" ht="4.9000000000000004" customHeight="1">
      <c r="A19" s="18"/>
      <c r="B19" s="14"/>
      <c r="C19" s="14"/>
      <c r="D19" s="14"/>
      <c r="E19" s="14"/>
      <c r="F19" s="14"/>
      <c r="G19" s="17"/>
      <c r="H19" s="17"/>
      <c r="I19" s="17"/>
      <c r="J19" s="17"/>
      <c r="K19" s="17"/>
      <c r="L19" s="17"/>
      <c r="M19" s="17"/>
      <c r="N19" s="17"/>
      <c r="O19" s="17"/>
      <c r="P19" s="47"/>
      <c r="Q19" s="47"/>
      <c r="R19" s="47"/>
      <c r="Z19" s="12"/>
      <c r="AA19" s="12"/>
      <c r="AB19" s="12"/>
    </row>
    <row r="20" spans="1:28" ht="19.5" customHeight="1">
      <c r="B20" s="146" t="s">
        <v>119</v>
      </c>
      <c r="C20" s="147"/>
      <c r="D20" s="147"/>
      <c r="E20" s="147"/>
      <c r="F20" s="147"/>
      <c r="G20" s="147"/>
      <c r="H20" s="147"/>
      <c r="I20" s="147"/>
      <c r="J20" s="147"/>
      <c r="K20" s="147"/>
      <c r="L20" s="147"/>
      <c r="M20" s="147"/>
      <c r="N20" s="147"/>
      <c r="O20" s="147"/>
      <c r="P20" s="147"/>
      <c r="Q20" s="147"/>
      <c r="R20" s="148"/>
    </row>
    <row r="21" spans="1:28" ht="5.0999999999999996" customHeight="1">
      <c r="B21" s="15"/>
      <c r="C21" s="15"/>
      <c r="D21" s="15"/>
      <c r="E21" s="15"/>
      <c r="F21" s="15"/>
      <c r="G21" s="15"/>
      <c r="H21" s="15"/>
      <c r="I21" s="15"/>
      <c r="J21" s="15"/>
      <c r="K21" s="15"/>
      <c r="L21" s="15"/>
      <c r="M21" s="15"/>
      <c r="N21" s="15"/>
      <c r="O21" s="15"/>
      <c r="P21" s="88"/>
      <c r="Q21" s="88"/>
      <c r="R21" s="88"/>
    </row>
    <row r="22" spans="1:28" ht="19.5" customHeight="1">
      <c r="B22" s="153" t="s">
        <v>35</v>
      </c>
      <c r="C22" s="154"/>
      <c r="D22" s="154"/>
      <c r="E22" s="154"/>
      <c r="F22" s="154"/>
      <c r="G22" s="154"/>
      <c r="H22" s="154"/>
      <c r="I22" s="154"/>
      <c r="J22" s="154"/>
      <c r="K22" s="154"/>
      <c r="L22" s="154"/>
      <c r="M22" s="154"/>
      <c r="N22" s="154"/>
      <c r="O22" s="154"/>
      <c r="P22" s="154"/>
      <c r="Q22" s="154"/>
      <c r="R22" s="155"/>
    </row>
    <row r="23" spans="1:28" ht="4.9000000000000004" customHeight="1">
      <c r="A23" s="18"/>
      <c r="B23" s="14"/>
      <c r="C23" s="14"/>
      <c r="D23" s="14"/>
      <c r="E23" s="14"/>
      <c r="F23" s="14"/>
      <c r="G23" s="14"/>
      <c r="H23" s="14"/>
      <c r="I23" s="14"/>
      <c r="J23" s="14"/>
      <c r="K23" s="14"/>
      <c r="L23" s="14"/>
      <c r="M23" s="14"/>
      <c r="N23" s="14"/>
      <c r="O23" s="14"/>
      <c r="P23" s="88"/>
      <c r="Q23" s="88"/>
      <c r="R23" s="88"/>
    </row>
    <row r="24" spans="1:28" ht="188.25" customHeight="1">
      <c r="B24" s="168" t="s">
        <v>129</v>
      </c>
      <c r="C24" s="168"/>
      <c r="D24" s="168"/>
      <c r="E24" s="168"/>
      <c r="F24" s="168"/>
      <c r="G24" s="168"/>
      <c r="H24" s="168"/>
      <c r="I24" s="168"/>
      <c r="J24" s="168"/>
      <c r="K24" s="168"/>
      <c r="L24" s="168"/>
      <c r="M24" s="168"/>
      <c r="N24" s="168"/>
      <c r="O24" s="168"/>
      <c r="P24" s="168"/>
      <c r="Q24" s="168"/>
      <c r="R24" s="168"/>
      <c r="S24" s="16"/>
      <c r="T24" s="16"/>
      <c r="U24" s="16"/>
      <c r="V24" s="16"/>
      <c r="W24" s="16"/>
      <c r="X24" s="16"/>
      <c r="Y24" s="16"/>
      <c r="Z24" s="16"/>
      <c r="AA24" s="16"/>
      <c r="AB24" s="16"/>
    </row>
    <row r="25" spans="1:28" ht="4.9000000000000004" customHeight="1">
      <c r="B25" s="14"/>
      <c r="C25" s="14"/>
      <c r="D25" s="14"/>
      <c r="E25" s="14"/>
      <c r="F25" s="14"/>
      <c r="G25" s="14"/>
      <c r="H25" s="14"/>
      <c r="I25" s="14"/>
      <c r="J25" s="14"/>
      <c r="K25" s="14"/>
      <c r="L25" s="14"/>
      <c r="M25" s="14"/>
      <c r="N25" s="14"/>
      <c r="O25" s="14"/>
      <c r="P25" s="44"/>
      <c r="Q25" s="44"/>
      <c r="R25" s="44"/>
      <c r="S25" s="16"/>
      <c r="T25" s="16"/>
      <c r="U25" s="16"/>
      <c r="V25" s="16"/>
      <c r="W25" s="16"/>
      <c r="X25" s="16"/>
      <c r="Y25" s="16"/>
      <c r="Z25" s="16"/>
      <c r="AA25" s="16"/>
      <c r="AB25" s="16"/>
    </row>
    <row r="26" spans="1:28" ht="39.950000000000003" customHeight="1">
      <c r="A26" s="18"/>
      <c r="B26" s="163" t="s">
        <v>41</v>
      </c>
      <c r="C26" s="164"/>
      <c r="D26" s="21" t="s">
        <v>36</v>
      </c>
      <c r="E26" s="23"/>
      <c r="F26" s="20" t="s">
        <v>37</v>
      </c>
      <c r="G26" s="21" t="s">
        <v>38</v>
      </c>
      <c r="H26" s="23"/>
      <c r="I26" s="20" t="s">
        <v>37</v>
      </c>
      <c r="J26" s="22" t="s">
        <v>39</v>
      </c>
      <c r="K26" s="23"/>
      <c r="L26" s="20" t="s">
        <v>37</v>
      </c>
      <c r="M26" s="22" t="s">
        <v>40</v>
      </c>
      <c r="N26" s="23"/>
      <c r="O26" s="20" t="s">
        <v>37</v>
      </c>
      <c r="P26" s="84" t="s">
        <v>192</v>
      </c>
      <c r="Q26" s="44"/>
      <c r="R26" s="44"/>
    </row>
    <row r="27" spans="1:28" ht="4.9000000000000004" customHeight="1">
      <c r="B27" s="14"/>
      <c r="C27" s="14"/>
      <c r="D27" s="14"/>
      <c r="E27" s="14"/>
      <c r="F27" s="14"/>
      <c r="G27" s="14"/>
      <c r="H27" s="14"/>
      <c r="I27" s="14"/>
      <c r="J27" s="14"/>
      <c r="K27" s="14"/>
      <c r="L27" s="14"/>
      <c r="M27" s="14"/>
      <c r="N27" s="14"/>
      <c r="O27" s="14"/>
      <c r="P27" s="44"/>
      <c r="Q27" s="44"/>
      <c r="R27" s="44"/>
      <c r="S27" s="16"/>
      <c r="T27" s="16"/>
      <c r="U27" s="16"/>
      <c r="V27" s="16"/>
      <c r="W27" s="16"/>
      <c r="X27" s="16"/>
      <c r="Y27" s="16"/>
      <c r="Z27" s="16"/>
      <c r="AA27" s="16"/>
      <c r="AB27" s="16"/>
    </row>
    <row r="28" spans="1:28" ht="39.950000000000003" customHeight="1">
      <c r="A28" s="18"/>
      <c r="B28" s="163" t="s">
        <v>42</v>
      </c>
      <c r="C28" s="164"/>
      <c r="D28" s="21" t="s">
        <v>36</v>
      </c>
      <c r="E28" s="23"/>
      <c r="F28" s="20" t="s">
        <v>37</v>
      </c>
      <c r="G28" s="21" t="s">
        <v>38</v>
      </c>
      <c r="H28" s="23">
        <v>0</v>
      </c>
      <c r="I28" s="20" t="s">
        <v>37</v>
      </c>
      <c r="J28" s="22" t="s">
        <v>39</v>
      </c>
      <c r="K28" s="23"/>
      <c r="L28" s="20" t="s">
        <v>37</v>
      </c>
      <c r="M28" s="22" t="s">
        <v>40</v>
      </c>
      <c r="N28" s="23"/>
      <c r="O28" s="20" t="s">
        <v>37</v>
      </c>
      <c r="P28" s="84" t="s">
        <v>192</v>
      </c>
      <c r="Q28" s="44"/>
      <c r="R28" s="44"/>
    </row>
    <row r="29" spans="1:28" ht="4.9000000000000004" customHeight="1">
      <c r="B29" s="14"/>
      <c r="C29" s="14"/>
      <c r="D29" s="14"/>
      <c r="E29" s="14"/>
      <c r="F29" s="14"/>
      <c r="G29" s="14"/>
      <c r="H29" s="14"/>
      <c r="I29" s="14"/>
      <c r="J29" s="14"/>
      <c r="K29" s="14"/>
      <c r="L29" s="14"/>
      <c r="M29" s="14"/>
      <c r="N29" s="14"/>
      <c r="O29" s="14"/>
      <c r="P29" s="44"/>
      <c r="Q29" s="44"/>
      <c r="R29" s="44"/>
      <c r="S29" s="16"/>
      <c r="T29" s="16"/>
      <c r="U29" s="16"/>
      <c r="V29" s="16"/>
      <c r="W29" s="16"/>
      <c r="X29" s="16"/>
      <c r="Y29" s="16"/>
      <c r="Z29" s="16"/>
      <c r="AA29" s="16"/>
      <c r="AB29" s="16"/>
    </row>
    <row r="30" spans="1:28" ht="39.950000000000003" customHeight="1">
      <c r="A30" s="18"/>
      <c r="B30" s="163" t="s">
        <v>43</v>
      </c>
      <c r="C30" s="164"/>
      <c r="D30" s="21" t="s">
        <v>36</v>
      </c>
      <c r="E30" s="23">
        <v>0</v>
      </c>
      <c r="F30" s="20" t="s">
        <v>37</v>
      </c>
      <c r="G30" s="21" t="s">
        <v>38</v>
      </c>
      <c r="H30" s="23">
        <v>0</v>
      </c>
      <c r="I30" s="20" t="s">
        <v>37</v>
      </c>
      <c r="J30" s="22" t="s">
        <v>39</v>
      </c>
      <c r="K30" s="23"/>
      <c r="L30" s="20" t="s">
        <v>37</v>
      </c>
      <c r="M30" s="22" t="s">
        <v>40</v>
      </c>
      <c r="N30" s="23"/>
      <c r="O30" s="20" t="s">
        <v>37</v>
      </c>
      <c r="P30" s="84" t="s">
        <v>192</v>
      </c>
      <c r="Q30" s="44"/>
      <c r="R30" s="44"/>
    </row>
    <row r="31" spans="1:28" ht="4.9000000000000004" customHeight="1">
      <c r="B31" s="14"/>
      <c r="C31" s="14"/>
      <c r="D31" s="14"/>
      <c r="E31" s="14"/>
      <c r="F31" s="14"/>
      <c r="G31" s="14"/>
      <c r="H31" s="14"/>
      <c r="I31" s="14"/>
      <c r="J31" s="14"/>
      <c r="K31" s="14"/>
      <c r="L31" s="14"/>
      <c r="M31" s="14"/>
      <c r="N31" s="14"/>
      <c r="O31" s="14"/>
      <c r="P31" s="47"/>
      <c r="Q31" s="47"/>
      <c r="R31" s="47"/>
      <c r="S31" s="16"/>
      <c r="T31" s="16"/>
      <c r="U31" s="16"/>
      <c r="V31" s="16"/>
      <c r="W31" s="16"/>
      <c r="X31" s="16"/>
      <c r="Y31" s="16"/>
      <c r="Z31" s="16"/>
      <c r="AA31" s="16"/>
      <c r="AB31" s="16"/>
    </row>
    <row r="32" spans="1:28" ht="19.5" customHeight="1">
      <c r="B32" s="153" t="s">
        <v>146</v>
      </c>
      <c r="C32" s="154"/>
      <c r="D32" s="154"/>
      <c r="E32" s="154"/>
      <c r="F32" s="154"/>
      <c r="G32" s="154"/>
      <c r="H32" s="154"/>
      <c r="I32" s="154"/>
      <c r="J32" s="154"/>
      <c r="K32" s="154"/>
      <c r="L32" s="154"/>
      <c r="M32" s="154"/>
      <c r="N32" s="154"/>
      <c r="O32" s="154"/>
      <c r="P32" s="154"/>
      <c r="Q32" s="154"/>
      <c r="R32" s="155"/>
    </row>
    <row r="33" spans="1:28" ht="4.9000000000000004" customHeight="1">
      <c r="A33" s="18"/>
      <c r="B33" s="14"/>
      <c r="C33" s="14"/>
      <c r="D33" s="14"/>
      <c r="E33" s="14"/>
      <c r="F33" s="14"/>
      <c r="G33" s="14"/>
      <c r="H33" s="14"/>
      <c r="I33" s="14"/>
      <c r="J33" s="14"/>
      <c r="K33" s="14"/>
      <c r="L33" s="14"/>
      <c r="M33" s="14"/>
      <c r="N33" s="14"/>
      <c r="O33" s="14"/>
      <c r="P33" s="88"/>
      <c r="Q33" s="88"/>
      <c r="R33" s="88"/>
    </row>
    <row r="34" spans="1:28" ht="134.25" customHeight="1">
      <c r="B34" s="168" t="s">
        <v>180</v>
      </c>
      <c r="C34" s="168"/>
      <c r="D34" s="168"/>
      <c r="E34" s="168"/>
      <c r="F34" s="168"/>
      <c r="G34" s="168"/>
      <c r="H34" s="168"/>
      <c r="I34" s="168"/>
      <c r="J34" s="168"/>
      <c r="K34" s="168"/>
      <c r="L34" s="168"/>
      <c r="M34" s="168"/>
      <c r="N34" s="168"/>
      <c r="O34" s="168"/>
      <c r="P34" s="168"/>
      <c r="Q34" s="168"/>
      <c r="R34" s="168"/>
      <c r="S34" s="16"/>
      <c r="T34" s="16"/>
      <c r="U34" s="16"/>
      <c r="V34" s="16"/>
      <c r="W34" s="16"/>
      <c r="X34" s="16"/>
      <c r="Y34" s="16"/>
      <c r="Z34" s="16"/>
      <c r="AA34" s="16"/>
      <c r="AB34" s="16"/>
    </row>
    <row r="35" spans="1:28" ht="4.9000000000000004" customHeight="1">
      <c r="B35" s="14"/>
      <c r="C35" s="14"/>
      <c r="D35" s="14"/>
      <c r="E35" s="14"/>
      <c r="F35" s="14"/>
      <c r="G35" s="14"/>
      <c r="H35" s="14"/>
      <c r="I35" s="14"/>
      <c r="J35" s="14"/>
      <c r="K35" s="14"/>
      <c r="L35" s="14"/>
      <c r="M35" s="14"/>
      <c r="N35" s="14"/>
      <c r="O35" s="14"/>
      <c r="P35" s="44"/>
      <c r="Q35" s="44"/>
      <c r="R35" s="44"/>
      <c r="S35" s="16"/>
      <c r="T35" s="16"/>
      <c r="U35" s="16"/>
      <c r="V35" s="16"/>
      <c r="W35" s="16"/>
      <c r="X35" s="16"/>
      <c r="Y35" s="16"/>
      <c r="Z35" s="16"/>
      <c r="AA35" s="16"/>
      <c r="AB35" s="16"/>
    </row>
    <row r="36" spans="1:28" ht="39.950000000000003" customHeight="1">
      <c r="A36" s="18"/>
      <c r="B36" s="163" t="s">
        <v>126</v>
      </c>
      <c r="C36" s="164"/>
      <c r="D36" s="169"/>
      <c r="E36" s="170"/>
      <c r="F36" s="171"/>
      <c r="G36" s="44"/>
      <c r="H36" s="44"/>
      <c r="I36" s="44"/>
      <c r="J36" s="44"/>
      <c r="K36" s="44"/>
      <c r="L36" s="44"/>
      <c r="M36" s="44"/>
      <c r="N36" s="44"/>
      <c r="O36" s="44"/>
      <c r="P36" s="44"/>
      <c r="Q36" s="44"/>
      <c r="R36" s="44"/>
      <c r="S36" s="13" t="s">
        <v>156</v>
      </c>
      <c r="T36" s="13" t="s">
        <v>157</v>
      </c>
      <c r="U36" s="13" t="s">
        <v>125</v>
      </c>
    </row>
    <row r="37" spans="1:28" ht="4.9000000000000004" customHeight="1">
      <c r="B37" s="14"/>
      <c r="C37" s="14"/>
      <c r="D37" s="14"/>
      <c r="E37" s="14"/>
      <c r="F37" s="14"/>
      <c r="G37" s="14"/>
      <c r="H37" s="14"/>
      <c r="I37" s="14"/>
      <c r="J37" s="14"/>
      <c r="K37" s="14"/>
      <c r="L37" s="14"/>
      <c r="M37" s="14"/>
      <c r="N37" s="14"/>
      <c r="O37" s="14"/>
      <c r="P37" s="44"/>
      <c r="Q37" s="44"/>
      <c r="R37" s="44"/>
      <c r="S37" s="16"/>
      <c r="T37" s="16"/>
      <c r="U37" s="16"/>
      <c r="V37" s="16"/>
      <c r="W37" s="16"/>
      <c r="X37" s="16"/>
      <c r="Y37" s="16" t="s">
        <v>27</v>
      </c>
      <c r="Z37" s="16" t="s">
        <v>27</v>
      </c>
      <c r="AA37" s="16" t="s">
        <v>27</v>
      </c>
      <c r="AB37" s="16" t="s">
        <v>21</v>
      </c>
    </row>
    <row r="38" spans="1:28" s="79" customFormat="1" ht="19.5" customHeight="1">
      <c r="A38" s="77"/>
      <c r="B38" s="141" t="s">
        <v>176</v>
      </c>
      <c r="C38" s="141"/>
      <c r="D38" s="141"/>
      <c r="E38" s="141"/>
      <c r="F38" s="141"/>
      <c r="G38" s="141"/>
      <c r="H38" s="141"/>
      <c r="I38" s="141"/>
      <c r="J38" s="141"/>
      <c r="K38" s="141"/>
      <c r="L38" s="141"/>
      <c r="M38" s="141"/>
      <c r="N38" s="141"/>
      <c r="O38" s="141"/>
      <c r="P38" s="141"/>
      <c r="Q38" s="141"/>
      <c r="R38" s="142"/>
      <c r="S38" s="78"/>
      <c r="T38" s="78"/>
      <c r="U38" s="78"/>
      <c r="V38" s="78"/>
      <c r="W38" s="78"/>
      <c r="X38" s="78"/>
      <c r="Y38" s="78"/>
      <c r="Z38" s="78"/>
      <c r="AA38" s="78"/>
      <c r="AB38" s="78"/>
    </row>
    <row r="39" spans="1:28" ht="39.950000000000003" customHeight="1">
      <c r="A39" s="18"/>
      <c r="B39" s="165" t="s">
        <v>127</v>
      </c>
      <c r="C39" s="166"/>
      <c r="D39" s="21" t="s">
        <v>45</v>
      </c>
      <c r="E39" s="27"/>
      <c r="F39" s="20" t="s">
        <v>46</v>
      </c>
      <c r="G39" s="22" t="s">
        <v>207</v>
      </c>
      <c r="H39" s="27"/>
      <c r="I39" s="20" t="s">
        <v>48</v>
      </c>
      <c r="J39" s="22" t="s">
        <v>49</v>
      </c>
      <c r="K39" s="27"/>
      <c r="L39" s="20" t="s">
        <v>50</v>
      </c>
      <c r="M39" s="22" t="s">
        <v>51</v>
      </c>
      <c r="N39" s="27"/>
      <c r="O39" s="20" t="s">
        <v>52</v>
      </c>
      <c r="P39" s="158" t="s">
        <v>169</v>
      </c>
      <c r="Q39" s="139"/>
      <c r="R39" s="140"/>
      <c r="Z39" s="12"/>
      <c r="AA39" s="12"/>
      <c r="AB39" s="12"/>
    </row>
    <row r="40" spans="1:28" ht="5.0999999999999996" customHeight="1">
      <c r="B40" s="15"/>
      <c r="C40" s="15"/>
      <c r="D40" s="15"/>
      <c r="E40" s="15"/>
      <c r="F40" s="15"/>
      <c r="G40" s="15"/>
      <c r="H40" s="15"/>
      <c r="I40" s="15"/>
      <c r="J40" s="15"/>
      <c r="K40" s="15"/>
      <c r="L40" s="15"/>
      <c r="M40" s="15"/>
      <c r="N40" s="15"/>
      <c r="O40" s="15"/>
      <c r="P40" s="44"/>
      <c r="Q40" s="44"/>
      <c r="R40" s="44"/>
    </row>
    <row r="41" spans="1:28" ht="39.950000000000003" customHeight="1">
      <c r="A41" s="18"/>
      <c r="B41" s="165" t="s">
        <v>158</v>
      </c>
      <c r="C41" s="166"/>
      <c r="D41" s="22" t="s">
        <v>54</v>
      </c>
      <c r="E41" s="27"/>
      <c r="F41" s="20" t="s">
        <v>50</v>
      </c>
      <c r="G41" s="158" t="s">
        <v>206</v>
      </c>
      <c r="H41" s="139"/>
      <c r="I41" s="139"/>
      <c r="J41" s="139"/>
      <c r="K41" s="139"/>
      <c r="L41" s="139"/>
      <c r="M41" s="139"/>
      <c r="N41" s="140"/>
      <c r="O41" s="44"/>
      <c r="P41" s="44"/>
      <c r="Q41" s="44"/>
      <c r="R41" s="44"/>
      <c r="Z41" s="12"/>
      <c r="AA41" s="12"/>
      <c r="AB41" s="12"/>
    </row>
    <row r="42" spans="1:28" ht="4.9000000000000004" customHeight="1">
      <c r="B42" s="14"/>
      <c r="C42" s="14"/>
      <c r="D42" s="14"/>
      <c r="E42" s="14"/>
      <c r="F42" s="14"/>
      <c r="G42" s="14"/>
      <c r="H42" s="14"/>
      <c r="I42" s="14"/>
      <c r="J42" s="14"/>
      <c r="K42" s="14"/>
      <c r="L42" s="14"/>
      <c r="M42" s="14"/>
      <c r="N42" s="14"/>
      <c r="O42" s="14"/>
      <c r="P42" s="44"/>
      <c r="Q42" s="44"/>
      <c r="R42" s="44"/>
      <c r="S42" s="16"/>
      <c r="T42" s="16"/>
      <c r="U42" s="16"/>
      <c r="V42" s="16"/>
      <c r="W42" s="16"/>
      <c r="X42" s="16"/>
      <c r="Y42" s="16" t="s">
        <v>27</v>
      </c>
      <c r="Z42" s="16" t="s">
        <v>27</v>
      </c>
      <c r="AA42" s="16" t="s">
        <v>27</v>
      </c>
      <c r="AB42" s="16" t="s">
        <v>21</v>
      </c>
    </row>
    <row r="43" spans="1:28" s="79" customFormat="1" ht="19.5" customHeight="1">
      <c r="A43" s="77"/>
      <c r="B43" s="141" t="s">
        <v>177</v>
      </c>
      <c r="C43" s="141"/>
      <c r="D43" s="141"/>
      <c r="E43" s="141"/>
      <c r="F43" s="141"/>
      <c r="G43" s="141"/>
      <c r="H43" s="141"/>
      <c r="I43" s="141"/>
      <c r="J43" s="141"/>
      <c r="K43" s="141"/>
      <c r="L43" s="141"/>
      <c r="M43" s="141"/>
      <c r="N43" s="141"/>
      <c r="O43" s="141"/>
      <c r="P43" s="141"/>
      <c r="Q43" s="141"/>
      <c r="R43" s="142"/>
      <c r="S43" s="78"/>
      <c r="T43" s="78"/>
      <c r="U43" s="78"/>
      <c r="V43" s="78"/>
      <c r="W43" s="78"/>
      <c r="X43" s="78"/>
      <c r="Y43" s="78"/>
      <c r="Z43" s="78"/>
      <c r="AA43" s="78"/>
      <c r="AB43" s="78"/>
    </row>
    <row r="44" spans="1:28" ht="39.950000000000003" customHeight="1">
      <c r="A44" s="18"/>
      <c r="B44" s="176" t="s">
        <v>128</v>
      </c>
      <c r="C44" s="176"/>
      <c r="D44" s="21" t="s">
        <v>45</v>
      </c>
      <c r="E44" s="27"/>
      <c r="F44" s="20" t="s">
        <v>46</v>
      </c>
      <c r="G44" s="21" t="s">
        <v>171</v>
      </c>
      <c r="H44" s="27"/>
      <c r="I44" s="20" t="s">
        <v>50</v>
      </c>
      <c r="J44" s="84" t="s">
        <v>172</v>
      </c>
      <c r="K44" s="44"/>
      <c r="L44" s="44"/>
      <c r="M44" s="44"/>
      <c r="N44" s="44"/>
      <c r="O44" s="44"/>
      <c r="P44" s="44"/>
      <c r="Q44" s="44"/>
      <c r="R44" s="44"/>
      <c r="Z44" s="12"/>
      <c r="AA44" s="12"/>
      <c r="AB44" s="12"/>
    </row>
    <row r="45" spans="1:28" s="79" customFormat="1" ht="19.5" customHeight="1">
      <c r="A45" s="77"/>
      <c r="B45" s="85"/>
      <c r="C45" s="85"/>
      <c r="D45" s="85"/>
      <c r="E45" s="85"/>
      <c r="F45" s="85"/>
      <c r="G45" s="87" t="s">
        <v>170</v>
      </c>
      <c r="H45" s="85"/>
      <c r="I45" s="85"/>
      <c r="J45" s="85"/>
      <c r="K45" s="85"/>
      <c r="L45" s="85"/>
      <c r="M45" s="85"/>
      <c r="N45" s="85"/>
      <c r="O45" s="85"/>
      <c r="P45" s="85"/>
      <c r="Q45" s="85"/>
      <c r="R45" s="86"/>
      <c r="S45" s="78"/>
      <c r="T45" s="78"/>
      <c r="U45" s="78"/>
      <c r="V45" s="78"/>
      <c r="W45" s="78"/>
      <c r="X45" s="78"/>
      <c r="Y45" s="78"/>
      <c r="Z45" s="78"/>
      <c r="AA45" s="78"/>
      <c r="AB45" s="78"/>
    </row>
    <row r="46" spans="1:28" ht="4.9000000000000004" customHeight="1">
      <c r="B46" s="14"/>
      <c r="C46" s="14"/>
      <c r="D46" s="14"/>
      <c r="E46" s="14"/>
      <c r="F46" s="14"/>
      <c r="G46" s="14"/>
      <c r="H46" s="14"/>
      <c r="I46" s="14"/>
      <c r="J46" s="14"/>
      <c r="K46" s="14"/>
      <c r="L46" s="14"/>
      <c r="M46" s="14"/>
      <c r="N46" s="14"/>
      <c r="O46" s="14"/>
      <c r="P46" s="44"/>
      <c r="Q46" s="44"/>
      <c r="R46" s="44"/>
      <c r="S46" s="16"/>
      <c r="T46" s="16"/>
      <c r="U46" s="16"/>
      <c r="V46" s="16"/>
      <c r="W46" s="16"/>
      <c r="X46" s="16"/>
      <c r="Y46" s="16" t="s">
        <v>27</v>
      </c>
      <c r="Z46" s="16" t="s">
        <v>27</v>
      </c>
      <c r="AA46" s="16" t="s">
        <v>27</v>
      </c>
      <c r="AB46" s="16" t="s">
        <v>21</v>
      </c>
    </row>
    <row r="47" spans="1:28" s="79" customFormat="1" ht="19.5" customHeight="1">
      <c r="A47" s="77"/>
      <c r="B47" s="141" t="s">
        <v>178</v>
      </c>
      <c r="C47" s="141"/>
      <c r="D47" s="141"/>
      <c r="E47" s="141"/>
      <c r="F47" s="141"/>
      <c r="G47" s="141"/>
      <c r="H47" s="141"/>
      <c r="I47" s="141"/>
      <c r="J47" s="141"/>
      <c r="K47" s="141"/>
      <c r="L47" s="141"/>
      <c r="M47" s="141"/>
      <c r="N47" s="141"/>
      <c r="O47" s="141"/>
      <c r="P47" s="141"/>
      <c r="Q47" s="141"/>
      <c r="R47" s="142"/>
      <c r="S47" s="78"/>
      <c r="T47" s="78"/>
      <c r="U47" s="78"/>
      <c r="V47" s="78"/>
      <c r="W47" s="78"/>
      <c r="X47" s="78"/>
      <c r="Y47" s="78"/>
      <c r="Z47" s="78"/>
      <c r="AA47" s="78"/>
      <c r="AB47" s="78"/>
    </row>
    <row r="48" spans="1:28" ht="57" customHeight="1">
      <c r="A48" s="18"/>
      <c r="B48" s="165" t="s">
        <v>147</v>
      </c>
      <c r="C48" s="166"/>
      <c r="D48" s="21" t="s">
        <v>45</v>
      </c>
      <c r="E48" s="27"/>
      <c r="F48" s="20" t="s">
        <v>46</v>
      </c>
      <c r="G48" s="22" t="s">
        <v>208</v>
      </c>
      <c r="H48" s="27"/>
      <c r="I48" s="20" t="s">
        <v>48</v>
      </c>
      <c r="J48" s="22" t="s">
        <v>49</v>
      </c>
      <c r="K48" s="27"/>
      <c r="L48" s="20" t="s">
        <v>50</v>
      </c>
      <c r="M48" s="22" t="s">
        <v>51</v>
      </c>
      <c r="N48" s="27"/>
      <c r="O48" s="20" t="s">
        <v>52</v>
      </c>
      <c r="P48" s="158" t="s">
        <v>169</v>
      </c>
      <c r="Q48" s="139"/>
      <c r="R48" s="140"/>
      <c r="Z48" s="12"/>
      <c r="AA48" s="12"/>
      <c r="AB48" s="12"/>
    </row>
    <row r="49" spans="1:28" ht="5.0999999999999996" customHeight="1">
      <c r="B49" s="15"/>
      <c r="C49" s="15"/>
      <c r="D49" s="15"/>
      <c r="E49" s="15"/>
      <c r="F49" s="15"/>
      <c r="G49" s="15"/>
      <c r="H49" s="15"/>
      <c r="I49" s="15"/>
      <c r="J49" s="15"/>
      <c r="K49" s="15"/>
      <c r="L49" s="15"/>
      <c r="M49" s="15"/>
      <c r="N49" s="15"/>
      <c r="O49" s="15"/>
      <c r="P49" s="44"/>
      <c r="Q49" s="44"/>
      <c r="R49" s="44"/>
    </row>
    <row r="50" spans="1:28" ht="57.75" customHeight="1">
      <c r="A50" s="18"/>
      <c r="B50" s="165" t="s">
        <v>159</v>
      </c>
      <c r="C50" s="166"/>
      <c r="D50" s="21" t="s">
        <v>45</v>
      </c>
      <c r="E50" s="27"/>
      <c r="F50" s="20" t="s">
        <v>46</v>
      </c>
      <c r="G50" s="22" t="s">
        <v>209</v>
      </c>
      <c r="H50" s="27"/>
      <c r="I50" s="20" t="s">
        <v>48</v>
      </c>
      <c r="J50" s="22" t="s">
        <v>54</v>
      </c>
      <c r="K50" s="27"/>
      <c r="L50" s="20" t="s">
        <v>50</v>
      </c>
      <c r="M50" s="22" t="s">
        <v>51</v>
      </c>
      <c r="N50" s="27"/>
      <c r="O50" s="20" t="s">
        <v>52</v>
      </c>
      <c r="P50" s="158" t="s">
        <v>173</v>
      </c>
      <c r="Q50" s="139"/>
      <c r="R50" s="140"/>
    </row>
    <row r="51" spans="1:28" ht="5.0999999999999996" customHeight="1">
      <c r="B51" s="15"/>
      <c r="C51" s="15"/>
      <c r="D51" s="15"/>
      <c r="E51" s="15"/>
      <c r="F51" s="15"/>
      <c r="G51" s="15"/>
      <c r="H51" s="15"/>
      <c r="I51" s="15"/>
      <c r="J51" s="15"/>
      <c r="K51" s="15"/>
      <c r="L51" s="15"/>
      <c r="M51" s="15"/>
      <c r="N51" s="15"/>
      <c r="O51" s="15"/>
      <c r="P51" s="47"/>
      <c r="Q51" s="47"/>
      <c r="R51" s="47"/>
    </row>
    <row r="52" spans="1:28" ht="19.5" customHeight="1">
      <c r="B52" s="153" t="s">
        <v>151</v>
      </c>
      <c r="C52" s="154"/>
      <c r="D52" s="154"/>
      <c r="E52" s="154"/>
      <c r="F52" s="154"/>
      <c r="G52" s="154"/>
      <c r="H52" s="154"/>
      <c r="I52" s="154"/>
      <c r="J52" s="154"/>
      <c r="K52" s="154"/>
      <c r="L52" s="154"/>
      <c r="M52" s="154"/>
      <c r="N52" s="154"/>
      <c r="O52" s="154"/>
      <c r="P52" s="154"/>
      <c r="Q52" s="154"/>
      <c r="R52" s="155"/>
    </row>
    <row r="53" spans="1:28" ht="4.9000000000000004" customHeight="1">
      <c r="A53" s="18"/>
      <c r="B53" s="14"/>
      <c r="C53" s="14"/>
      <c r="D53" s="14"/>
      <c r="E53" s="14"/>
      <c r="F53" s="14"/>
      <c r="G53" s="14"/>
      <c r="H53" s="14"/>
      <c r="I53" s="14"/>
      <c r="J53" s="14"/>
      <c r="K53" s="14"/>
      <c r="L53" s="14"/>
      <c r="M53" s="14"/>
      <c r="N53" s="14"/>
      <c r="O53" s="14"/>
      <c r="P53" s="88"/>
      <c r="Q53" s="88"/>
      <c r="R53" s="88"/>
    </row>
    <row r="54" spans="1:28" ht="57" customHeight="1">
      <c r="B54" s="168" t="s">
        <v>191</v>
      </c>
      <c r="C54" s="168"/>
      <c r="D54" s="168"/>
      <c r="E54" s="168"/>
      <c r="F54" s="168"/>
      <c r="G54" s="168"/>
      <c r="H54" s="168"/>
      <c r="I54" s="168"/>
      <c r="J54" s="168"/>
      <c r="K54" s="168"/>
      <c r="L54" s="168"/>
      <c r="M54" s="168"/>
      <c r="N54" s="168"/>
      <c r="O54" s="168"/>
      <c r="P54" s="168"/>
      <c r="Q54" s="168"/>
      <c r="R54" s="168"/>
      <c r="S54" s="16"/>
      <c r="T54" s="16"/>
      <c r="U54" s="16"/>
      <c r="V54" s="16"/>
      <c r="W54" s="16"/>
      <c r="X54" s="16"/>
      <c r="Y54" s="16"/>
      <c r="Z54" s="16"/>
      <c r="AA54" s="16"/>
      <c r="AB54" s="16"/>
    </row>
    <row r="55" spans="1:28" ht="4.9000000000000004" customHeight="1">
      <c r="A55" s="18"/>
      <c r="B55" s="14"/>
      <c r="C55" s="14"/>
      <c r="D55" s="14"/>
      <c r="E55" s="14"/>
      <c r="F55" s="14"/>
      <c r="G55" s="44"/>
      <c r="H55" s="44"/>
      <c r="I55" s="44"/>
      <c r="J55" s="44"/>
      <c r="K55" s="44"/>
      <c r="L55" s="44"/>
      <c r="M55" s="44"/>
      <c r="N55" s="44"/>
      <c r="O55" s="44"/>
      <c r="P55" s="44"/>
      <c r="Q55" s="48"/>
      <c r="R55" s="48"/>
    </row>
    <row r="56" spans="1:28" ht="39.950000000000003" customHeight="1">
      <c r="A56" s="18"/>
      <c r="B56" s="144" t="s">
        <v>150</v>
      </c>
      <c r="C56" s="145"/>
      <c r="D56" s="177"/>
      <c r="E56" s="178"/>
      <c r="F56" s="179"/>
      <c r="G56" s="44"/>
      <c r="H56" s="44"/>
      <c r="I56" s="44"/>
      <c r="J56" s="44"/>
      <c r="K56" s="44"/>
      <c r="L56" s="44"/>
      <c r="M56" s="44"/>
      <c r="N56" s="44"/>
      <c r="O56" s="44"/>
      <c r="P56" s="44"/>
      <c r="Q56" s="44"/>
      <c r="R56" s="44"/>
      <c r="S56" s="13" t="s">
        <v>148</v>
      </c>
      <c r="T56" s="13" t="s">
        <v>149</v>
      </c>
      <c r="Z56" s="12"/>
      <c r="AA56" s="12"/>
      <c r="AB56" s="12"/>
    </row>
    <row r="57" spans="1:28" ht="4.9000000000000004" customHeight="1">
      <c r="A57" s="18"/>
      <c r="B57" s="14"/>
      <c r="C57" s="14"/>
      <c r="D57" s="14"/>
      <c r="E57" s="14"/>
      <c r="F57" s="14"/>
      <c r="G57" s="14"/>
      <c r="H57" s="14"/>
      <c r="I57" s="14"/>
      <c r="J57" s="14"/>
      <c r="K57" s="14"/>
      <c r="L57" s="14"/>
      <c r="M57" s="14"/>
      <c r="N57" s="14"/>
      <c r="O57" s="14"/>
      <c r="P57" s="48"/>
      <c r="Q57" s="48"/>
      <c r="R57" s="48"/>
    </row>
    <row r="58" spans="1:28" ht="39.950000000000003" customHeight="1">
      <c r="A58" s="18"/>
      <c r="B58" s="144" t="s">
        <v>174</v>
      </c>
      <c r="C58" s="145"/>
      <c r="D58" s="21" t="s">
        <v>175</v>
      </c>
      <c r="E58" s="27"/>
      <c r="F58" s="24" t="s">
        <v>73</v>
      </c>
      <c r="G58" s="99" t="s">
        <v>211</v>
      </c>
      <c r="H58" s="27"/>
      <c r="I58" s="20" t="s">
        <v>71</v>
      </c>
      <c r="J58" s="22" t="s">
        <v>54</v>
      </c>
      <c r="K58" s="27"/>
      <c r="L58" s="20" t="s">
        <v>67</v>
      </c>
      <c r="M58" s="22" t="s">
        <v>51</v>
      </c>
      <c r="N58" s="27"/>
      <c r="O58" s="20" t="s">
        <v>52</v>
      </c>
      <c r="P58" s="158" t="s">
        <v>173</v>
      </c>
      <c r="Q58" s="139"/>
      <c r="R58" s="140"/>
      <c r="Z58" s="12"/>
      <c r="AA58" s="12"/>
      <c r="AB58" s="12"/>
    </row>
    <row r="59" spans="1:28" ht="5.0999999999999996" customHeight="1">
      <c r="B59" s="15"/>
      <c r="C59" s="15"/>
      <c r="D59" s="15"/>
      <c r="E59" s="15"/>
      <c r="F59" s="15"/>
      <c r="G59" s="15"/>
      <c r="H59" s="15"/>
      <c r="I59" s="15"/>
      <c r="J59" s="15"/>
      <c r="K59" s="15"/>
      <c r="L59" s="15"/>
      <c r="M59" s="15"/>
      <c r="N59" s="15"/>
      <c r="O59" s="15"/>
      <c r="P59" s="47"/>
      <c r="Q59" s="47"/>
      <c r="R59" s="47"/>
    </row>
    <row r="60" spans="1:28" ht="19.5" customHeight="1">
      <c r="B60" s="153" t="s">
        <v>152</v>
      </c>
      <c r="C60" s="154"/>
      <c r="D60" s="154"/>
      <c r="E60" s="154"/>
      <c r="F60" s="154"/>
      <c r="G60" s="154"/>
      <c r="H60" s="154"/>
      <c r="I60" s="154"/>
      <c r="J60" s="154"/>
      <c r="K60" s="154"/>
      <c r="L60" s="154"/>
      <c r="M60" s="154"/>
      <c r="N60" s="154"/>
      <c r="O60" s="154"/>
      <c r="P60" s="154"/>
      <c r="Q60" s="154"/>
      <c r="R60" s="155"/>
    </row>
    <row r="61" spans="1:28" ht="4.9000000000000004" customHeight="1">
      <c r="A61" s="18"/>
      <c r="B61" s="14"/>
      <c r="C61" s="14"/>
      <c r="D61" s="14"/>
      <c r="E61" s="14"/>
      <c r="F61" s="14"/>
      <c r="G61" s="14"/>
      <c r="H61" s="14"/>
      <c r="I61" s="14"/>
      <c r="J61" s="14"/>
      <c r="K61" s="14"/>
      <c r="L61" s="14"/>
      <c r="M61" s="14"/>
      <c r="N61" s="14"/>
      <c r="O61" s="14"/>
      <c r="P61" s="88"/>
      <c r="Q61" s="88"/>
      <c r="R61" s="88"/>
    </row>
    <row r="62" spans="1:28" ht="44.25" customHeight="1">
      <c r="B62" s="175" t="s">
        <v>130</v>
      </c>
      <c r="C62" s="175"/>
      <c r="D62" s="175"/>
      <c r="E62" s="175"/>
      <c r="F62" s="175"/>
      <c r="G62" s="175"/>
      <c r="H62" s="175"/>
      <c r="I62" s="175"/>
      <c r="J62" s="175"/>
      <c r="K62" s="175"/>
      <c r="L62" s="175"/>
      <c r="M62" s="175"/>
      <c r="N62" s="175"/>
      <c r="O62" s="175"/>
      <c r="P62" s="175"/>
      <c r="Q62" s="175"/>
      <c r="R62" s="175"/>
      <c r="S62" s="16"/>
      <c r="T62" s="16"/>
      <c r="U62" s="16"/>
      <c r="V62" s="16"/>
      <c r="W62" s="16"/>
      <c r="X62" s="16"/>
      <c r="Y62" s="16"/>
      <c r="Z62" s="16"/>
      <c r="AA62" s="16"/>
      <c r="AB62" s="16"/>
    </row>
    <row r="63" spans="1:28" ht="4.9000000000000004" customHeight="1">
      <c r="A63" s="18"/>
      <c r="B63" s="14"/>
      <c r="C63" s="14"/>
      <c r="D63" s="14"/>
      <c r="E63" s="14"/>
      <c r="F63" s="14"/>
      <c r="G63" s="14"/>
      <c r="H63" s="14"/>
      <c r="I63" s="14"/>
      <c r="J63" s="14"/>
      <c r="K63" s="14"/>
      <c r="L63" s="14"/>
      <c r="M63" s="14"/>
      <c r="N63" s="14"/>
      <c r="O63" s="14"/>
      <c r="P63" s="48"/>
      <c r="Q63" s="48"/>
      <c r="R63" s="48"/>
    </row>
    <row r="64" spans="1:28" ht="39.950000000000003" customHeight="1">
      <c r="A64" s="18"/>
      <c r="B64" s="163" t="s">
        <v>56</v>
      </c>
      <c r="C64" s="145"/>
      <c r="D64" s="159"/>
      <c r="E64" s="167"/>
      <c r="F64" s="24" t="s">
        <v>67</v>
      </c>
      <c r="G64" s="84" t="s">
        <v>193</v>
      </c>
      <c r="H64" s="17"/>
      <c r="I64" s="17"/>
      <c r="J64" s="17"/>
      <c r="K64" s="17"/>
      <c r="L64" s="17"/>
      <c r="M64" s="17"/>
      <c r="N64" s="17"/>
      <c r="O64" s="17"/>
      <c r="P64" s="44"/>
      <c r="Q64" s="44"/>
      <c r="R64" s="44"/>
      <c r="Z64" s="12"/>
      <c r="AA64" s="12"/>
      <c r="AB64" s="12"/>
    </row>
    <row r="65" spans="1:28" ht="4.9000000000000004" customHeight="1">
      <c r="A65" s="18"/>
      <c r="B65" s="14"/>
      <c r="C65" s="14"/>
      <c r="D65" s="14"/>
      <c r="E65" s="14"/>
      <c r="F65" s="14"/>
      <c r="G65" s="17"/>
      <c r="H65" s="17"/>
      <c r="I65" s="17"/>
      <c r="J65" s="17"/>
      <c r="K65" s="17"/>
      <c r="L65" s="17"/>
      <c r="M65" s="17"/>
      <c r="N65" s="17"/>
      <c r="O65" s="17"/>
      <c r="P65" s="44"/>
      <c r="Q65" s="44"/>
      <c r="R65" s="44"/>
      <c r="Z65" s="12"/>
      <c r="AA65" s="12"/>
      <c r="AB65" s="12"/>
    </row>
    <row r="66" spans="1:28" ht="39.950000000000003" customHeight="1">
      <c r="A66" s="18"/>
      <c r="B66" s="163" t="s">
        <v>57</v>
      </c>
      <c r="C66" s="145"/>
      <c r="D66" s="159"/>
      <c r="E66" s="167"/>
      <c r="F66" s="24" t="s">
        <v>67</v>
      </c>
      <c r="G66" s="84" t="s">
        <v>193</v>
      </c>
      <c r="H66" s="17"/>
      <c r="I66" s="17"/>
      <c r="J66" s="17"/>
      <c r="K66" s="17"/>
      <c r="L66" s="17"/>
      <c r="M66" s="17"/>
      <c r="N66" s="17"/>
      <c r="O66" s="17"/>
      <c r="P66" s="44"/>
      <c r="Q66" s="44"/>
      <c r="R66" s="44"/>
      <c r="Z66" s="12"/>
      <c r="AA66" s="12"/>
      <c r="AB66" s="12"/>
    </row>
    <row r="67" spans="1:28" ht="5.0999999999999996" customHeight="1">
      <c r="B67" s="15"/>
      <c r="C67" s="15"/>
      <c r="D67" s="15"/>
      <c r="E67" s="15"/>
      <c r="F67" s="15"/>
      <c r="G67" s="15"/>
      <c r="H67" s="15"/>
      <c r="I67" s="15"/>
      <c r="J67" s="15"/>
      <c r="K67" s="15"/>
      <c r="L67" s="15"/>
      <c r="M67" s="15"/>
      <c r="N67" s="15"/>
      <c r="O67" s="15"/>
      <c r="P67" s="47"/>
      <c r="Q67" s="47"/>
      <c r="R67" s="47"/>
    </row>
    <row r="68" spans="1:28" ht="19.5" customHeight="1">
      <c r="B68" s="153" t="s">
        <v>153</v>
      </c>
      <c r="C68" s="154"/>
      <c r="D68" s="154"/>
      <c r="E68" s="154"/>
      <c r="F68" s="154"/>
      <c r="G68" s="154"/>
      <c r="H68" s="154"/>
      <c r="I68" s="154"/>
      <c r="J68" s="154"/>
      <c r="K68" s="154"/>
      <c r="L68" s="154"/>
      <c r="M68" s="154"/>
      <c r="N68" s="154"/>
      <c r="O68" s="154"/>
      <c r="P68" s="154"/>
      <c r="Q68" s="154"/>
      <c r="R68" s="155"/>
    </row>
    <row r="69" spans="1:28" ht="4.9000000000000004" customHeight="1">
      <c r="A69" s="18"/>
      <c r="B69" s="14"/>
      <c r="C69" s="14"/>
      <c r="D69" s="14"/>
      <c r="E69" s="14"/>
      <c r="F69" s="14"/>
      <c r="G69" s="14"/>
      <c r="H69" s="14"/>
      <c r="I69" s="14"/>
      <c r="J69" s="14"/>
      <c r="K69" s="14"/>
      <c r="L69" s="14"/>
      <c r="M69" s="14"/>
      <c r="N69" s="14"/>
      <c r="O69" s="14"/>
      <c r="P69" s="88"/>
      <c r="Q69" s="88"/>
      <c r="R69" s="88"/>
    </row>
    <row r="70" spans="1:28" ht="76.5" customHeight="1">
      <c r="B70" s="168" t="s">
        <v>181</v>
      </c>
      <c r="C70" s="168"/>
      <c r="D70" s="168"/>
      <c r="E70" s="168"/>
      <c r="F70" s="168"/>
      <c r="G70" s="168"/>
      <c r="H70" s="168"/>
      <c r="I70" s="168"/>
      <c r="J70" s="168"/>
      <c r="K70" s="168"/>
      <c r="L70" s="168"/>
      <c r="M70" s="168"/>
      <c r="N70" s="168"/>
      <c r="O70" s="168"/>
      <c r="P70" s="168"/>
      <c r="Q70" s="168"/>
      <c r="R70" s="168"/>
      <c r="S70" s="16"/>
      <c r="T70" s="16"/>
      <c r="U70" s="16"/>
      <c r="V70" s="16"/>
      <c r="W70" s="16"/>
      <c r="X70" s="16"/>
      <c r="Y70" s="16"/>
      <c r="Z70" s="16"/>
      <c r="AA70" s="16"/>
      <c r="AB70" s="16"/>
    </row>
    <row r="71" spans="1:28" ht="4.9000000000000004" customHeight="1">
      <c r="A71" s="18"/>
      <c r="B71" s="14"/>
      <c r="C71" s="14"/>
      <c r="D71" s="14"/>
      <c r="E71" s="14"/>
      <c r="F71" s="14"/>
      <c r="G71" s="14"/>
      <c r="H71" s="14"/>
      <c r="I71" s="14"/>
      <c r="J71" s="14"/>
      <c r="K71" s="14"/>
      <c r="L71" s="14"/>
      <c r="M71" s="14"/>
      <c r="N71" s="14"/>
      <c r="O71" s="14"/>
      <c r="P71" s="48"/>
      <c r="Q71" s="48"/>
      <c r="R71" s="48"/>
    </row>
    <row r="72" spans="1:28" ht="39.950000000000003" customHeight="1">
      <c r="A72" s="18"/>
      <c r="B72" s="144" t="s">
        <v>131</v>
      </c>
      <c r="C72" s="145"/>
      <c r="D72" s="21" t="s">
        <v>58</v>
      </c>
      <c r="E72" s="27"/>
      <c r="F72" s="20" t="s">
        <v>46</v>
      </c>
      <c r="G72" s="21" t="s">
        <v>175</v>
      </c>
      <c r="H72" s="27"/>
      <c r="I72" s="24" t="s">
        <v>73</v>
      </c>
      <c r="J72" s="22" t="s">
        <v>210</v>
      </c>
      <c r="K72" s="27"/>
      <c r="L72" s="20" t="s">
        <v>48</v>
      </c>
      <c r="M72" s="22" t="s">
        <v>54</v>
      </c>
      <c r="N72" s="27"/>
      <c r="O72" s="20" t="s">
        <v>50</v>
      </c>
      <c r="P72" s="22" t="s">
        <v>51</v>
      </c>
      <c r="Q72" s="27"/>
      <c r="R72" s="20" t="s">
        <v>52</v>
      </c>
      <c r="Z72" s="12"/>
      <c r="AA72" s="12"/>
      <c r="AB72" s="12"/>
    </row>
    <row r="73" spans="1:28" ht="4.9000000000000004" customHeight="1">
      <c r="A73" s="18"/>
      <c r="B73" s="14"/>
      <c r="C73" s="14"/>
      <c r="D73" s="14"/>
      <c r="E73" s="14"/>
      <c r="F73" s="14"/>
      <c r="G73" s="14"/>
      <c r="H73" s="14"/>
      <c r="I73" s="14"/>
      <c r="J73" s="14"/>
      <c r="K73" s="14"/>
      <c r="L73" s="14"/>
      <c r="M73" s="14"/>
      <c r="N73" s="14"/>
      <c r="O73" s="14"/>
      <c r="P73" s="17"/>
      <c r="Q73" s="17"/>
      <c r="R73" s="17"/>
      <c r="Z73" s="12"/>
      <c r="AA73" s="12"/>
      <c r="AB73" s="12"/>
    </row>
    <row r="74" spans="1:28" ht="39.950000000000003" customHeight="1">
      <c r="A74" s="18"/>
      <c r="B74" s="144" t="s">
        <v>132</v>
      </c>
      <c r="C74" s="145"/>
      <c r="D74" s="21" t="s">
        <v>58</v>
      </c>
      <c r="E74" s="27"/>
      <c r="F74" s="20" t="s">
        <v>46</v>
      </c>
      <c r="G74" s="21" t="s">
        <v>175</v>
      </c>
      <c r="H74" s="27"/>
      <c r="I74" s="24" t="s">
        <v>73</v>
      </c>
      <c r="J74" s="22" t="s">
        <v>210</v>
      </c>
      <c r="K74" s="27"/>
      <c r="L74" s="20" t="s">
        <v>48</v>
      </c>
      <c r="M74" s="22" t="s">
        <v>54</v>
      </c>
      <c r="N74" s="27"/>
      <c r="O74" s="20" t="s">
        <v>50</v>
      </c>
      <c r="P74" s="22" t="s">
        <v>51</v>
      </c>
      <c r="Q74" s="27"/>
      <c r="R74" s="20" t="s">
        <v>52</v>
      </c>
      <c r="Z74" s="12"/>
      <c r="AA74" s="12"/>
      <c r="AB74" s="12"/>
    </row>
    <row r="75" spans="1:28" ht="4.9000000000000004" customHeight="1">
      <c r="A75" s="18"/>
      <c r="B75" s="14"/>
      <c r="C75" s="14"/>
      <c r="D75" s="14"/>
      <c r="E75" s="14"/>
      <c r="F75" s="14"/>
      <c r="G75" s="14"/>
      <c r="H75" s="14"/>
      <c r="I75" s="14"/>
      <c r="J75" s="14"/>
      <c r="K75" s="14"/>
      <c r="L75" s="14"/>
      <c r="M75" s="14"/>
      <c r="N75" s="14"/>
      <c r="O75" s="14"/>
      <c r="P75" s="17"/>
      <c r="Q75" s="17"/>
      <c r="R75" s="17"/>
      <c r="Z75" s="12"/>
      <c r="AA75" s="12"/>
      <c r="AB75" s="12"/>
    </row>
    <row r="76" spans="1:28" ht="39.950000000000003" customHeight="1">
      <c r="A76" s="18"/>
      <c r="B76" s="144" t="s">
        <v>133</v>
      </c>
      <c r="C76" s="145"/>
      <c r="D76" s="21" t="s">
        <v>58</v>
      </c>
      <c r="E76" s="27"/>
      <c r="F76" s="20" t="s">
        <v>46</v>
      </c>
      <c r="G76" s="21" t="s">
        <v>175</v>
      </c>
      <c r="H76" s="27"/>
      <c r="I76" s="24" t="s">
        <v>73</v>
      </c>
      <c r="J76" s="22" t="s">
        <v>210</v>
      </c>
      <c r="K76" s="27"/>
      <c r="L76" s="20" t="s">
        <v>48</v>
      </c>
      <c r="M76" s="22" t="s">
        <v>54</v>
      </c>
      <c r="N76" s="27"/>
      <c r="O76" s="20" t="s">
        <v>50</v>
      </c>
      <c r="P76" s="22" t="s">
        <v>51</v>
      </c>
      <c r="Q76" s="27"/>
      <c r="R76" s="20" t="s">
        <v>52</v>
      </c>
      <c r="Z76" s="12"/>
      <c r="AA76" s="12"/>
      <c r="AB76" s="12"/>
    </row>
    <row r="77" spans="1:28" ht="4.9000000000000004" customHeight="1">
      <c r="A77" s="18"/>
      <c r="B77" s="14"/>
      <c r="C77" s="14"/>
      <c r="D77" s="14"/>
      <c r="E77" s="14"/>
      <c r="F77" s="14"/>
      <c r="G77" s="14"/>
      <c r="H77" s="14"/>
      <c r="I77" s="14"/>
      <c r="J77" s="14"/>
      <c r="K77" s="14"/>
      <c r="L77" s="14"/>
      <c r="M77" s="14"/>
      <c r="N77" s="14"/>
      <c r="O77" s="14"/>
      <c r="P77" s="17"/>
      <c r="Q77" s="17"/>
      <c r="R77" s="17"/>
      <c r="Z77" s="12"/>
      <c r="AA77" s="12"/>
      <c r="AB77" s="12"/>
    </row>
    <row r="78" spans="1:28" ht="39.950000000000003" customHeight="1">
      <c r="A78" s="18"/>
      <c r="B78" s="144" t="s">
        <v>134</v>
      </c>
      <c r="C78" s="145"/>
      <c r="D78" s="21" t="s">
        <v>60</v>
      </c>
      <c r="E78" s="27"/>
      <c r="F78" s="20" t="s">
        <v>26</v>
      </c>
      <c r="G78" s="21" t="s">
        <v>175</v>
      </c>
      <c r="H78" s="27"/>
      <c r="I78" s="24" t="s">
        <v>73</v>
      </c>
      <c r="J78" s="22" t="s">
        <v>210</v>
      </c>
      <c r="K78" s="27"/>
      <c r="L78" s="20" t="s">
        <v>61</v>
      </c>
      <c r="M78" s="22" t="s">
        <v>54</v>
      </c>
      <c r="N78" s="27"/>
      <c r="O78" s="20" t="s">
        <v>62</v>
      </c>
      <c r="P78" s="22" t="s">
        <v>51</v>
      </c>
      <c r="Q78" s="27"/>
      <c r="R78" s="20" t="s">
        <v>52</v>
      </c>
      <c r="Z78" s="12"/>
      <c r="AA78" s="12"/>
      <c r="AB78" s="12"/>
    </row>
    <row r="79" spans="1:28" ht="4.9000000000000004" customHeight="1">
      <c r="A79" s="18"/>
      <c r="B79" s="14"/>
      <c r="C79" s="14"/>
      <c r="D79" s="14"/>
      <c r="E79" s="14"/>
      <c r="F79" s="14"/>
      <c r="G79" s="14"/>
      <c r="H79" s="14"/>
      <c r="I79" s="14"/>
      <c r="J79" s="14"/>
      <c r="K79" s="14"/>
      <c r="L79" s="14"/>
      <c r="M79" s="14"/>
      <c r="N79" s="14"/>
      <c r="O79" s="14"/>
      <c r="P79" s="17"/>
      <c r="Q79" s="17"/>
      <c r="R79" s="17"/>
      <c r="Z79" s="12"/>
      <c r="AA79" s="12"/>
      <c r="AB79" s="12"/>
    </row>
    <row r="80" spans="1:28" ht="39.950000000000003" customHeight="1">
      <c r="A80" s="18"/>
      <c r="B80" s="144" t="s">
        <v>135</v>
      </c>
      <c r="C80" s="145"/>
      <c r="D80" s="21" t="s">
        <v>60</v>
      </c>
      <c r="E80" s="27"/>
      <c r="F80" s="20" t="s">
        <v>26</v>
      </c>
      <c r="G80" s="21" t="s">
        <v>175</v>
      </c>
      <c r="H80" s="27"/>
      <c r="I80" s="24" t="s">
        <v>73</v>
      </c>
      <c r="J80" s="22" t="s">
        <v>210</v>
      </c>
      <c r="K80" s="27"/>
      <c r="L80" s="20" t="s">
        <v>61</v>
      </c>
      <c r="M80" s="22" t="s">
        <v>54</v>
      </c>
      <c r="N80" s="27"/>
      <c r="O80" s="20" t="s">
        <v>62</v>
      </c>
      <c r="P80" s="22" t="s">
        <v>51</v>
      </c>
      <c r="Q80" s="27"/>
      <c r="R80" s="20" t="s">
        <v>52</v>
      </c>
      <c r="Z80" s="12"/>
      <c r="AA80" s="12"/>
      <c r="AB80" s="12"/>
    </row>
    <row r="81" spans="1:28" ht="4.9000000000000004" customHeight="1">
      <c r="A81" s="18"/>
      <c r="B81" s="14"/>
      <c r="C81" s="14"/>
      <c r="D81" s="14"/>
      <c r="E81" s="14"/>
      <c r="F81" s="14"/>
      <c r="G81" s="14"/>
      <c r="H81" s="14"/>
      <c r="I81" s="14"/>
      <c r="J81" s="14"/>
      <c r="K81" s="14"/>
      <c r="L81" s="14"/>
      <c r="M81" s="14"/>
      <c r="N81" s="14"/>
      <c r="O81" s="14"/>
      <c r="P81" s="17"/>
      <c r="Q81" s="17"/>
      <c r="R81" s="17"/>
      <c r="Z81" s="12"/>
      <c r="AA81" s="12"/>
      <c r="AB81" s="12"/>
    </row>
    <row r="82" spans="1:28" ht="39.950000000000003" customHeight="1">
      <c r="A82" s="18"/>
      <c r="B82" s="144" t="s">
        <v>136</v>
      </c>
      <c r="C82" s="145"/>
      <c r="D82" s="21" t="s">
        <v>60</v>
      </c>
      <c r="E82" s="27"/>
      <c r="F82" s="20" t="s">
        <v>26</v>
      </c>
      <c r="G82" s="21" t="s">
        <v>175</v>
      </c>
      <c r="H82" s="27"/>
      <c r="I82" s="24" t="s">
        <v>73</v>
      </c>
      <c r="J82" s="22" t="s">
        <v>210</v>
      </c>
      <c r="K82" s="27"/>
      <c r="L82" s="20" t="s">
        <v>61</v>
      </c>
      <c r="M82" s="22" t="s">
        <v>54</v>
      </c>
      <c r="N82" s="27"/>
      <c r="O82" s="20" t="s">
        <v>62</v>
      </c>
      <c r="P82" s="22" t="s">
        <v>51</v>
      </c>
      <c r="Q82" s="27"/>
      <c r="R82" s="20" t="s">
        <v>52</v>
      </c>
      <c r="Z82" s="12"/>
      <c r="AA82" s="12"/>
      <c r="AB82" s="12"/>
    </row>
    <row r="83" spans="1:28" ht="5.0999999999999996" customHeight="1">
      <c r="B83" s="15"/>
      <c r="C83" s="15"/>
      <c r="D83" s="15"/>
      <c r="E83" s="15"/>
      <c r="F83" s="15"/>
      <c r="G83" s="15"/>
      <c r="H83" s="15"/>
      <c r="I83" s="15"/>
      <c r="J83" s="15"/>
      <c r="K83" s="15"/>
      <c r="L83" s="15"/>
      <c r="M83" s="15"/>
      <c r="N83" s="15"/>
      <c r="O83" s="15"/>
      <c r="P83" s="138"/>
      <c r="Q83" s="139"/>
      <c r="R83" s="140"/>
    </row>
    <row r="84" spans="1:28" ht="20.25" customHeight="1">
      <c r="A84" s="18"/>
      <c r="B84" s="101"/>
      <c r="C84" s="100"/>
      <c r="D84" s="100"/>
      <c r="E84" s="100"/>
      <c r="F84" s="100"/>
      <c r="G84" s="100"/>
      <c r="H84" s="100"/>
      <c r="I84" s="100"/>
      <c r="J84" s="100"/>
      <c r="K84" s="100"/>
      <c r="L84" s="100"/>
      <c r="M84" s="100"/>
      <c r="N84" s="100"/>
      <c r="O84" s="103"/>
      <c r="P84" s="104"/>
      <c r="Q84" s="104"/>
      <c r="R84" s="105" t="s">
        <v>212</v>
      </c>
      <c r="S84" s="102"/>
      <c r="Z84" s="12"/>
      <c r="AA84" s="12"/>
      <c r="AB84" s="12"/>
    </row>
    <row r="85" spans="1:28" ht="5.0999999999999996" customHeight="1">
      <c r="B85" s="15"/>
      <c r="C85" s="15"/>
      <c r="D85" s="15"/>
      <c r="E85" s="15"/>
      <c r="F85" s="15"/>
      <c r="G85" s="15"/>
      <c r="H85" s="15"/>
      <c r="I85" s="15"/>
      <c r="J85" s="15"/>
      <c r="K85" s="15"/>
      <c r="L85" s="15"/>
      <c r="M85" s="15"/>
      <c r="N85" s="15"/>
      <c r="O85" s="15"/>
      <c r="P85" s="47"/>
      <c r="Q85" s="47"/>
      <c r="R85" s="88"/>
    </row>
    <row r="86" spans="1:28" ht="19.5" customHeight="1">
      <c r="B86" s="153" t="s">
        <v>154</v>
      </c>
      <c r="C86" s="154"/>
      <c r="D86" s="154"/>
      <c r="E86" s="154"/>
      <c r="F86" s="154"/>
      <c r="G86" s="154"/>
      <c r="H86" s="154"/>
      <c r="I86" s="154"/>
      <c r="J86" s="154"/>
      <c r="K86" s="154"/>
      <c r="L86" s="154"/>
      <c r="M86" s="154"/>
      <c r="N86" s="154"/>
      <c r="O86" s="154"/>
      <c r="P86" s="154"/>
      <c r="Q86" s="154"/>
      <c r="R86" s="155"/>
    </row>
    <row r="87" spans="1:28" ht="4.9000000000000004" customHeight="1">
      <c r="A87" s="18"/>
      <c r="B87" s="14"/>
      <c r="C87" s="14"/>
      <c r="D87" s="14"/>
      <c r="E87" s="14"/>
      <c r="F87" s="14"/>
      <c r="G87" s="14"/>
      <c r="H87" s="14"/>
      <c r="I87" s="14"/>
      <c r="J87" s="14"/>
      <c r="K87" s="14"/>
      <c r="L87" s="14"/>
      <c r="M87" s="14"/>
      <c r="N87" s="14"/>
      <c r="O87" s="14"/>
      <c r="P87" s="88"/>
      <c r="Q87" s="88"/>
      <c r="R87" s="88"/>
    </row>
    <row r="88" spans="1:28" ht="45" customHeight="1">
      <c r="B88" s="168" t="s">
        <v>138</v>
      </c>
      <c r="C88" s="168"/>
      <c r="D88" s="168"/>
      <c r="E88" s="168"/>
      <c r="F88" s="168"/>
      <c r="G88" s="168"/>
      <c r="H88" s="168"/>
      <c r="I88" s="168"/>
      <c r="J88" s="168"/>
      <c r="K88" s="168"/>
      <c r="L88" s="168"/>
      <c r="M88" s="168"/>
      <c r="N88" s="168"/>
      <c r="O88" s="168"/>
      <c r="P88" s="168"/>
      <c r="Q88" s="168"/>
      <c r="R88" s="168"/>
      <c r="S88" s="16"/>
      <c r="T88" s="16"/>
      <c r="U88" s="16"/>
      <c r="V88" s="16"/>
      <c r="W88" s="16"/>
      <c r="X88" s="16"/>
      <c r="Y88" s="16"/>
      <c r="Z88" s="16"/>
      <c r="AA88" s="16"/>
      <c r="AB88" s="16"/>
    </row>
    <row r="89" spans="1:28" ht="4.9000000000000004" customHeight="1">
      <c r="A89" s="18"/>
      <c r="B89" s="14"/>
      <c r="C89" s="14"/>
      <c r="D89" s="14"/>
      <c r="E89" s="14"/>
      <c r="F89" s="14"/>
      <c r="G89" s="14"/>
      <c r="H89" s="14"/>
      <c r="I89" s="14"/>
      <c r="J89" s="14"/>
      <c r="K89" s="14"/>
      <c r="L89" s="14"/>
      <c r="M89" s="14"/>
      <c r="N89" s="14"/>
      <c r="O89" s="14"/>
      <c r="P89" s="48"/>
      <c r="Q89" s="48"/>
      <c r="R89" s="48"/>
    </row>
    <row r="90" spans="1:28" ht="39.950000000000003" customHeight="1">
      <c r="A90" s="18"/>
      <c r="B90" s="163" t="s">
        <v>63</v>
      </c>
      <c r="C90" s="145"/>
      <c r="D90" s="21" t="s">
        <v>64</v>
      </c>
      <c r="E90" s="27"/>
      <c r="F90" s="20" t="s">
        <v>46</v>
      </c>
      <c r="G90" s="21" t="s">
        <v>175</v>
      </c>
      <c r="H90" s="27"/>
      <c r="I90" s="24" t="s">
        <v>73</v>
      </c>
      <c r="J90" s="22" t="s">
        <v>210</v>
      </c>
      <c r="K90" s="27"/>
      <c r="L90" s="20" t="s">
        <v>48</v>
      </c>
      <c r="M90" s="22" t="s">
        <v>54</v>
      </c>
      <c r="N90" s="27"/>
      <c r="O90" s="20" t="s">
        <v>50</v>
      </c>
      <c r="P90" s="22" t="s">
        <v>51</v>
      </c>
      <c r="Q90" s="27"/>
      <c r="R90" s="20" t="s">
        <v>52</v>
      </c>
      <c r="Z90" s="12"/>
      <c r="AA90" s="12"/>
      <c r="AB90" s="12"/>
    </row>
    <row r="91" spans="1:28" ht="4.9000000000000004" customHeight="1">
      <c r="A91" s="18"/>
      <c r="B91" s="14"/>
      <c r="C91" s="14"/>
      <c r="D91" s="14"/>
      <c r="E91" s="14"/>
      <c r="F91" s="14"/>
      <c r="G91" s="14"/>
      <c r="H91" s="14"/>
      <c r="I91" s="14"/>
      <c r="J91" s="14"/>
      <c r="K91" s="14"/>
      <c r="L91" s="14"/>
      <c r="M91" s="14"/>
      <c r="N91" s="14"/>
      <c r="O91" s="14"/>
      <c r="P91" s="17"/>
      <c r="Q91" s="17"/>
      <c r="R91" s="17"/>
      <c r="Z91" s="12"/>
      <c r="AA91" s="12"/>
      <c r="AB91" s="12"/>
    </row>
    <row r="92" spans="1:28" ht="39.950000000000003" customHeight="1">
      <c r="A92" s="18"/>
      <c r="B92" s="21" t="s">
        <v>65</v>
      </c>
      <c r="C92" s="80"/>
      <c r="D92" s="21" t="s">
        <v>64</v>
      </c>
      <c r="E92" s="27"/>
      <c r="F92" s="20" t="s">
        <v>46</v>
      </c>
      <c r="G92" s="21" t="s">
        <v>175</v>
      </c>
      <c r="H92" s="27"/>
      <c r="I92" s="24" t="s">
        <v>73</v>
      </c>
      <c r="J92" s="22" t="s">
        <v>210</v>
      </c>
      <c r="K92" s="27"/>
      <c r="L92" s="20" t="s">
        <v>48</v>
      </c>
      <c r="M92" s="22" t="s">
        <v>54</v>
      </c>
      <c r="N92" s="27"/>
      <c r="O92" s="20" t="s">
        <v>50</v>
      </c>
      <c r="P92" s="22" t="s">
        <v>51</v>
      </c>
      <c r="Q92" s="27"/>
      <c r="R92" s="20" t="s">
        <v>52</v>
      </c>
      <c r="Z92" s="12"/>
      <c r="AA92" s="12"/>
      <c r="AB92" s="12"/>
    </row>
    <row r="93" spans="1:28" ht="4.9000000000000004" customHeight="1">
      <c r="A93" s="18"/>
      <c r="B93" s="14"/>
      <c r="C93" s="81"/>
      <c r="D93" s="14"/>
      <c r="E93" s="14"/>
      <c r="F93" s="14"/>
      <c r="G93" s="14"/>
      <c r="H93" s="14"/>
      <c r="I93" s="14"/>
      <c r="J93" s="14"/>
      <c r="K93" s="14"/>
      <c r="L93" s="14"/>
      <c r="M93" s="14"/>
      <c r="N93" s="14"/>
      <c r="O93" s="14"/>
      <c r="P93" s="17"/>
      <c r="Q93" s="17"/>
      <c r="R93" s="17"/>
      <c r="Z93" s="12"/>
      <c r="AA93" s="12"/>
      <c r="AB93" s="12"/>
    </row>
    <row r="94" spans="1:28" ht="39.950000000000003" customHeight="1">
      <c r="A94" s="18"/>
      <c r="B94" s="21" t="s">
        <v>65</v>
      </c>
      <c r="C94" s="80"/>
      <c r="D94" s="21" t="s">
        <v>64</v>
      </c>
      <c r="E94" s="27"/>
      <c r="F94" s="20" t="s">
        <v>46</v>
      </c>
      <c r="G94" s="21" t="s">
        <v>175</v>
      </c>
      <c r="H94" s="27"/>
      <c r="I94" s="24" t="s">
        <v>73</v>
      </c>
      <c r="J94" s="22" t="s">
        <v>210</v>
      </c>
      <c r="K94" s="27"/>
      <c r="L94" s="20" t="s">
        <v>48</v>
      </c>
      <c r="M94" s="22" t="s">
        <v>54</v>
      </c>
      <c r="N94" s="27"/>
      <c r="O94" s="20" t="s">
        <v>50</v>
      </c>
      <c r="P94" s="22" t="s">
        <v>51</v>
      </c>
      <c r="Q94" s="27"/>
      <c r="R94" s="20" t="s">
        <v>52</v>
      </c>
      <c r="Z94" s="12"/>
      <c r="AA94" s="12"/>
      <c r="AB94" s="12"/>
    </row>
    <row r="95" spans="1:28" ht="4.9000000000000004" customHeight="1">
      <c r="A95" s="18"/>
      <c r="B95" s="14"/>
      <c r="C95" s="81"/>
      <c r="D95" s="14"/>
      <c r="E95" s="14"/>
      <c r="F95" s="14"/>
      <c r="G95" s="14"/>
      <c r="H95" s="14"/>
      <c r="I95" s="14"/>
      <c r="J95" s="14"/>
      <c r="K95" s="14"/>
      <c r="L95" s="14"/>
      <c r="M95" s="14"/>
      <c r="N95" s="14"/>
      <c r="O95" s="14"/>
      <c r="P95" s="17"/>
      <c r="Q95" s="17"/>
      <c r="R95" s="17"/>
      <c r="Z95" s="12"/>
      <c r="AA95" s="12"/>
      <c r="AB95" s="12"/>
    </row>
    <row r="96" spans="1:28" ht="39.950000000000003" customHeight="1">
      <c r="A96" s="18"/>
      <c r="B96" s="21" t="s">
        <v>65</v>
      </c>
      <c r="C96" s="80"/>
      <c r="D96" s="21" t="s">
        <v>64</v>
      </c>
      <c r="E96" s="27"/>
      <c r="F96" s="20" t="s">
        <v>46</v>
      </c>
      <c r="G96" s="21" t="s">
        <v>175</v>
      </c>
      <c r="H96" s="27"/>
      <c r="I96" s="24" t="s">
        <v>73</v>
      </c>
      <c r="J96" s="22" t="s">
        <v>210</v>
      </c>
      <c r="K96" s="27"/>
      <c r="L96" s="20" t="s">
        <v>48</v>
      </c>
      <c r="M96" s="22" t="s">
        <v>54</v>
      </c>
      <c r="N96" s="27"/>
      <c r="O96" s="20" t="s">
        <v>50</v>
      </c>
      <c r="P96" s="22" t="s">
        <v>51</v>
      </c>
      <c r="Q96" s="27"/>
      <c r="R96" s="20" t="s">
        <v>52</v>
      </c>
      <c r="Z96" s="12"/>
      <c r="AA96" s="12"/>
      <c r="AB96" s="12"/>
    </row>
    <row r="97" spans="1:28" ht="4.9000000000000004" customHeight="1">
      <c r="A97" s="18"/>
      <c r="B97" s="14"/>
      <c r="C97" s="81"/>
      <c r="D97" s="14"/>
      <c r="E97" s="14"/>
      <c r="F97" s="14"/>
      <c r="G97" s="14"/>
      <c r="H97" s="14"/>
      <c r="I97" s="14"/>
      <c r="J97" s="14"/>
      <c r="K97" s="14"/>
      <c r="L97" s="14"/>
      <c r="M97" s="14"/>
      <c r="N97" s="14"/>
      <c r="O97" s="14"/>
      <c r="P97" s="17"/>
      <c r="Q97" s="17"/>
      <c r="R97" s="17"/>
      <c r="Z97" s="12"/>
      <c r="AA97" s="12"/>
      <c r="AB97" s="12"/>
    </row>
    <row r="98" spans="1:28" ht="39.950000000000003" customHeight="1">
      <c r="A98" s="18"/>
      <c r="B98" s="21" t="s">
        <v>65</v>
      </c>
      <c r="C98" s="80"/>
      <c r="D98" s="21" t="s">
        <v>64</v>
      </c>
      <c r="E98" s="27"/>
      <c r="F98" s="20" t="s">
        <v>46</v>
      </c>
      <c r="G98" s="21" t="s">
        <v>175</v>
      </c>
      <c r="H98" s="27"/>
      <c r="I98" s="24" t="s">
        <v>73</v>
      </c>
      <c r="J98" s="22" t="s">
        <v>210</v>
      </c>
      <c r="K98" s="27"/>
      <c r="L98" s="20" t="s">
        <v>48</v>
      </c>
      <c r="M98" s="22" t="s">
        <v>54</v>
      </c>
      <c r="N98" s="27"/>
      <c r="O98" s="20" t="s">
        <v>50</v>
      </c>
      <c r="P98" s="22" t="s">
        <v>51</v>
      </c>
      <c r="Q98" s="27"/>
      <c r="R98" s="20" t="s">
        <v>52</v>
      </c>
      <c r="Z98" s="12"/>
      <c r="AA98" s="12"/>
      <c r="AB98" s="12"/>
    </row>
    <row r="99" spans="1:28" ht="4.9000000000000004" customHeight="1">
      <c r="A99" s="18"/>
      <c r="B99" s="14"/>
      <c r="C99" s="81"/>
      <c r="D99" s="14"/>
      <c r="E99" s="14"/>
      <c r="F99" s="14"/>
      <c r="G99" s="14"/>
      <c r="H99" s="14"/>
      <c r="I99" s="14"/>
      <c r="J99" s="14"/>
      <c r="K99" s="14"/>
      <c r="L99" s="14"/>
      <c r="M99" s="14"/>
      <c r="N99" s="14"/>
      <c r="O99" s="14"/>
      <c r="P99" s="17"/>
      <c r="Q99" s="17"/>
      <c r="R99" s="17"/>
      <c r="Z99" s="12"/>
      <c r="AA99" s="12"/>
      <c r="AB99" s="12"/>
    </row>
    <row r="100" spans="1:28" ht="39.950000000000003" customHeight="1">
      <c r="A100" s="18"/>
      <c r="B100" s="21" t="s">
        <v>65</v>
      </c>
      <c r="C100" s="80"/>
      <c r="D100" s="21" t="s">
        <v>64</v>
      </c>
      <c r="E100" s="27"/>
      <c r="F100" s="20" t="s">
        <v>46</v>
      </c>
      <c r="G100" s="21" t="s">
        <v>175</v>
      </c>
      <c r="H100" s="27"/>
      <c r="I100" s="24" t="s">
        <v>73</v>
      </c>
      <c r="J100" s="22" t="s">
        <v>210</v>
      </c>
      <c r="K100" s="27"/>
      <c r="L100" s="20" t="s">
        <v>48</v>
      </c>
      <c r="M100" s="22" t="s">
        <v>54</v>
      </c>
      <c r="N100" s="27"/>
      <c r="O100" s="20" t="s">
        <v>50</v>
      </c>
      <c r="P100" s="22" t="s">
        <v>51</v>
      </c>
      <c r="Q100" s="27"/>
      <c r="R100" s="20" t="s">
        <v>52</v>
      </c>
      <c r="Z100" s="12"/>
      <c r="AA100" s="12"/>
      <c r="AB100" s="12"/>
    </row>
    <row r="101" spans="1:28" ht="5.0999999999999996" customHeight="1">
      <c r="B101" s="15"/>
      <c r="C101" s="15"/>
      <c r="D101" s="15"/>
      <c r="E101" s="15"/>
      <c r="F101" s="15"/>
      <c r="G101" s="14"/>
      <c r="H101" s="14"/>
      <c r="I101" s="14"/>
      <c r="J101" s="15"/>
      <c r="K101" s="15"/>
      <c r="L101" s="15"/>
      <c r="M101" s="15"/>
      <c r="N101" s="15"/>
      <c r="O101" s="15"/>
      <c r="P101" s="138"/>
      <c r="Q101" s="139"/>
      <c r="R101" s="140"/>
    </row>
    <row r="102" spans="1:28" ht="20.25" customHeight="1">
      <c r="A102" s="18"/>
      <c r="B102" s="101"/>
      <c r="C102" s="100"/>
      <c r="D102" s="100"/>
      <c r="E102" s="100"/>
      <c r="F102" s="100"/>
      <c r="G102" s="100"/>
      <c r="H102" s="100"/>
      <c r="I102" s="100"/>
      <c r="J102" s="100"/>
      <c r="K102" s="100"/>
      <c r="L102" s="100"/>
      <c r="M102" s="100"/>
      <c r="N102" s="100"/>
      <c r="O102" s="103"/>
      <c r="P102" s="104"/>
      <c r="Q102" s="104"/>
      <c r="R102" s="105" t="s">
        <v>213</v>
      </c>
      <c r="S102" s="102"/>
      <c r="Z102" s="12"/>
      <c r="AA102" s="12"/>
      <c r="AB102" s="12"/>
    </row>
    <row r="103" spans="1:28" ht="5.0999999999999996" customHeight="1">
      <c r="B103" s="15"/>
      <c r="C103" s="15"/>
      <c r="D103" s="15"/>
      <c r="E103" s="15"/>
      <c r="F103" s="15"/>
      <c r="G103" s="15"/>
      <c r="H103" s="15"/>
      <c r="I103" s="15"/>
      <c r="J103" s="15"/>
      <c r="K103" s="15"/>
      <c r="L103" s="15"/>
      <c r="M103" s="15"/>
      <c r="N103" s="15"/>
      <c r="O103" s="15"/>
      <c r="P103" s="47"/>
      <c r="Q103" s="47"/>
      <c r="R103" s="47"/>
    </row>
    <row r="104" spans="1:28" ht="19.5" customHeight="1">
      <c r="B104" s="153" t="s">
        <v>155</v>
      </c>
      <c r="C104" s="154"/>
      <c r="D104" s="154"/>
      <c r="E104" s="154"/>
      <c r="F104" s="154"/>
      <c r="G104" s="154"/>
      <c r="H104" s="154"/>
      <c r="I104" s="154"/>
      <c r="J104" s="154"/>
      <c r="K104" s="154"/>
      <c r="L104" s="154"/>
      <c r="M104" s="154"/>
      <c r="N104" s="154"/>
      <c r="O104" s="154"/>
      <c r="P104" s="154"/>
      <c r="Q104" s="154"/>
      <c r="R104" s="155"/>
    </row>
    <row r="105" spans="1:28" ht="4.9000000000000004" customHeight="1">
      <c r="A105" s="18"/>
      <c r="B105" s="14"/>
      <c r="C105" s="14"/>
      <c r="D105" s="14"/>
      <c r="E105" s="14"/>
      <c r="F105" s="14"/>
      <c r="G105" s="14"/>
      <c r="H105" s="14"/>
      <c r="I105" s="14"/>
      <c r="J105" s="14"/>
      <c r="K105" s="14"/>
      <c r="L105" s="14"/>
      <c r="M105" s="14"/>
      <c r="N105" s="14"/>
      <c r="O105" s="14"/>
      <c r="P105" s="48"/>
      <c r="Q105" s="48"/>
      <c r="R105" s="48"/>
    </row>
    <row r="106" spans="1:28" ht="45" customHeight="1">
      <c r="B106" s="168" t="s">
        <v>137</v>
      </c>
      <c r="C106" s="168"/>
      <c r="D106" s="168"/>
      <c r="E106" s="168"/>
      <c r="F106" s="168"/>
      <c r="G106" s="168"/>
      <c r="H106" s="168"/>
      <c r="I106" s="168"/>
      <c r="J106" s="168"/>
      <c r="K106" s="168"/>
      <c r="L106" s="168"/>
      <c r="M106" s="168"/>
      <c r="N106" s="168"/>
      <c r="O106" s="168"/>
      <c r="P106" s="168"/>
      <c r="Q106" s="168"/>
      <c r="R106" s="168"/>
      <c r="S106" s="16"/>
      <c r="T106" s="16"/>
      <c r="U106" s="16"/>
      <c r="V106" s="16"/>
      <c r="W106" s="16"/>
      <c r="X106" s="16"/>
      <c r="Y106" s="16"/>
      <c r="Z106" s="16"/>
      <c r="AA106" s="16"/>
      <c r="AB106" s="16"/>
    </row>
    <row r="107" spans="1:28" ht="4.9000000000000004" customHeight="1">
      <c r="A107" s="18"/>
      <c r="B107" s="14"/>
      <c r="C107" s="14"/>
      <c r="D107" s="14"/>
      <c r="E107" s="14"/>
      <c r="F107" s="14"/>
      <c r="G107" s="14"/>
      <c r="H107" s="14"/>
      <c r="I107" s="14"/>
      <c r="J107" s="14"/>
      <c r="K107" s="14"/>
      <c r="L107" s="14"/>
      <c r="M107" s="14"/>
      <c r="N107" s="14"/>
      <c r="O107" s="14"/>
      <c r="P107" s="44"/>
      <c r="Q107" s="44"/>
      <c r="R107" s="44"/>
    </row>
    <row r="108" spans="1:28" ht="39.950000000000003" customHeight="1">
      <c r="A108" s="18"/>
      <c r="B108" s="163" t="s">
        <v>66</v>
      </c>
      <c r="C108" s="145"/>
      <c r="D108" s="159"/>
      <c r="E108" s="167"/>
      <c r="F108" s="24" t="s">
        <v>67</v>
      </c>
      <c r="G108" s="84" t="s">
        <v>195</v>
      </c>
      <c r="H108" s="17"/>
      <c r="I108" s="17"/>
      <c r="J108" s="17"/>
      <c r="K108" s="17"/>
      <c r="L108" s="17"/>
      <c r="M108" s="17"/>
      <c r="N108" s="17"/>
      <c r="O108" s="17"/>
      <c r="P108" s="44"/>
      <c r="Q108" s="44"/>
      <c r="R108" s="44"/>
      <c r="Z108" s="12"/>
      <c r="AA108" s="12"/>
      <c r="AB108" s="12"/>
    </row>
    <row r="109" spans="1:28" ht="5.0999999999999996" customHeight="1">
      <c r="B109" s="15"/>
      <c r="C109" s="15"/>
      <c r="D109" s="15"/>
      <c r="E109" s="15"/>
      <c r="F109" s="15"/>
      <c r="G109" s="15"/>
      <c r="H109" s="15"/>
      <c r="I109" s="15"/>
      <c r="J109" s="15"/>
      <c r="K109" s="15"/>
      <c r="L109" s="15"/>
      <c r="M109" s="15"/>
      <c r="N109" s="15"/>
      <c r="O109" s="15"/>
      <c r="P109" s="47"/>
      <c r="Q109" s="47"/>
      <c r="R109" s="47"/>
    </row>
    <row r="110" spans="1:28" ht="19.5" customHeight="1">
      <c r="B110" s="146" t="s">
        <v>68</v>
      </c>
      <c r="C110" s="147"/>
      <c r="D110" s="147"/>
      <c r="E110" s="147"/>
      <c r="F110" s="147"/>
      <c r="G110" s="147"/>
      <c r="H110" s="147"/>
      <c r="I110" s="147"/>
      <c r="J110" s="147"/>
      <c r="K110" s="147"/>
      <c r="L110" s="147"/>
      <c r="M110" s="147"/>
      <c r="N110" s="147"/>
      <c r="O110" s="147"/>
      <c r="P110" s="147"/>
      <c r="Q110" s="147"/>
      <c r="R110" s="148"/>
    </row>
    <row r="111" spans="1:28" ht="4.9000000000000004" customHeight="1">
      <c r="A111" s="18"/>
      <c r="B111" s="14"/>
      <c r="C111" s="14"/>
      <c r="D111" s="14"/>
      <c r="E111" s="14"/>
      <c r="F111" s="14"/>
      <c r="G111" s="14"/>
      <c r="H111" s="14"/>
      <c r="I111" s="14"/>
      <c r="J111" s="14"/>
      <c r="K111" s="14"/>
      <c r="L111" s="14"/>
      <c r="M111" s="14"/>
      <c r="N111" s="14"/>
      <c r="O111" s="14"/>
      <c r="P111" s="88"/>
      <c r="Q111" s="88"/>
      <c r="R111" s="88"/>
    </row>
    <row r="112" spans="1:28" ht="183" customHeight="1">
      <c r="B112" s="143" t="s">
        <v>220</v>
      </c>
      <c r="C112" s="143"/>
      <c r="D112" s="143"/>
      <c r="E112" s="143"/>
      <c r="F112" s="143"/>
      <c r="G112" s="143"/>
      <c r="H112" s="143"/>
      <c r="I112" s="143"/>
      <c r="J112" s="143"/>
      <c r="K112" s="143"/>
      <c r="L112" s="143"/>
      <c r="M112" s="143"/>
      <c r="N112" s="143"/>
      <c r="O112" s="143"/>
      <c r="P112" s="143"/>
      <c r="Q112" s="143"/>
      <c r="R112" s="143"/>
      <c r="S112" s="16"/>
      <c r="T112" s="16"/>
      <c r="U112" s="16"/>
      <c r="V112" s="16"/>
      <c r="W112" s="16"/>
      <c r="X112" s="16"/>
      <c r="Y112" s="16"/>
      <c r="Z112" s="16"/>
      <c r="AA112" s="16"/>
      <c r="AB112" s="16"/>
    </row>
    <row r="113" spans="1:28" ht="4.9000000000000004" customHeight="1">
      <c r="A113" s="18"/>
      <c r="B113" s="14"/>
      <c r="C113" s="14"/>
      <c r="D113" s="14"/>
      <c r="E113" s="14"/>
      <c r="F113" s="14"/>
      <c r="G113" s="14"/>
      <c r="H113" s="14"/>
      <c r="I113" s="14"/>
      <c r="J113" s="14"/>
      <c r="K113" s="14"/>
      <c r="L113" s="14"/>
      <c r="M113" s="14"/>
      <c r="N113" s="14"/>
      <c r="O113" s="14"/>
      <c r="P113" s="48"/>
      <c r="Q113" s="48"/>
      <c r="R113" s="48"/>
    </row>
    <row r="114" spans="1:28" s="79" customFormat="1" ht="19.5" customHeight="1">
      <c r="A114" s="77"/>
      <c r="B114" s="141" t="s">
        <v>216</v>
      </c>
      <c r="C114" s="141"/>
      <c r="D114" s="141"/>
      <c r="E114" s="141"/>
      <c r="F114" s="141"/>
      <c r="G114" s="141"/>
      <c r="H114" s="141"/>
      <c r="I114" s="141"/>
      <c r="J114" s="141"/>
      <c r="K114" s="141"/>
      <c r="L114" s="141"/>
      <c r="M114" s="141"/>
      <c r="N114" s="141"/>
      <c r="O114" s="141"/>
      <c r="P114" s="141"/>
      <c r="Q114" s="141"/>
      <c r="R114" s="142"/>
      <c r="S114" s="78"/>
      <c r="T114" s="78"/>
      <c r="U114" s="78"/>
      <c r="V114" s="78"/>
      <c r="W114" s="78"/>
      <c r="X114" s="78"/>
      <c r="Y114" s="78"/>
      <c r="Z114" s="78"/>
      <c r="AA114" s="78"/>
      <c r="AB114" s="78"/>
    </row>
    <row r="115" spans="1:28" ht="39.950000000000003" customHeight="1">
      <c r="A115" s="18"/>
      <c r="B115" s="144" t="s">
        <v>214</v>
      </c>
      <c r="C115" s="145"/>
      <c r="D115" s="149"/>
      <c r="E115" s="150"/>
      <c r="F115" s="151"/>
      <c r="G115" s="22" t="s">
        <v>70</v>
      </c>
      <c r="H115" s="27"/>
      <c r="I115" s="20" t="s">
        <v>71</v>
      </c>
      <c r="J115" s="22" t="s">
        <v>218</v>
      </c>
      <c r="K115" s="27"/>
      <c r="L115" s="24" t="s">
        <v>73</v>
      </c>
      <c r="M115" s="22" t="s">
        <v>219</v>
      </c>
      <c r="N115" s="27"/>
      <c r="O115" s="20" t="s">
        <v>52</v>
      </c>
      <c r="P115" s="44"/>
      <c r="Q115" s="44"/>
      <c r="R115" s="44"/>
      <c r="S115" s="13" t="s">
        <v>69</v>
      </c>
      <c r="T115" s="13" t="s">
        <v>79</v>
      </c>
      <c r="U115" s="19" t="s">
        <v>81</v>
      </c>
      <c r="V115" s="19" t="s">
        <v>83</v>
      </c>
      <c r="Z115" s="19"/>
      <c r="AA115" s="19"/>
      <c r="AB115" s="19"/>
    </row>
    <row r="116" spans="1:28" ht="4.9000000000000004" customHeight="1">
      <c r="A116" s="18"/>
      <c r="B116" s="14"/>
      <c r="C116" s="14"/>
      <c r="D116" s="14"/>
      <c r="E116" s="14"/>
      <c r="F116" s="14"/>
      <c r="G116" s="14"/>
      <c r="H116" s="14"/>
      <c r="I116" s="14"/>
      <c r="J116" s="14"/>
      <c r="K116" s="14"/>
      <c r="L116" s="14"/>
      <c r="M116" s="44"/>
      <c r="N116" s="44"/>
      <c r="O116" s="44"/>
      <c r="P116" s="44"/>
      <c r="Q116" s="44"/>
      <c r="R116" s="44"/>
      <c r="Z116" s="12"/>
      <c r="AA116" s="12"/>
      <c r="AB116" s="12"/>
    </row>
    <row r="117" spans="1:28" ht="39.950000000000003" customHeight="1">
      <c r="A117" s="18"/>
      <c r="B117" s="144" t="s">
        <v>214</v>
      </c>
      <c r="C117" s="145"/>
      <c r="D117" s="149"/>
      <c r="E117" s="150"/>
      <c r="F117" s="151"/>
      <c r="G117" s="22" t="s">
        <v>70</v>
      </c>
      <c r="H117" s="27"/>
      <c r="I117" s="20" t="s">
        <v>71</v>
      </c>
      <c r="J117" s="22" t="s">
        <v>218</v>
      </c>
      <c r="K117" s="27"/>
      <c r="L117" s="24" t="s">
        <v>73</v>
      </c>
      <c r="M117" s="22" t="s">
        <v>219</v>
      </c>
      <c r="N117" s="27"/>
      <c r="O117" s="20" t="s">
        <v>52</v>
      </c>
      <c r="P117" s="44"/>
      <c r="Q117" s="44"/>
      <c r="R117" s="44"/>
      <c r="W117" s="12"/>
      <c r="X117" s="12"/>
      <c r="Y117" s="12"/>
      <c r="Z117" s="12"/>
      <c r="AA117" s="12"/>
      <c r="AB117" s="12"/>
    </row>
    <row r="118" spans="1:28" ht="4.9000000000000004" customHeight="1">
      <c r="A118" s="18"/>
      <c r="B118" s="14"/>
      <c r="C118" s="14"/>
      <c r="D118" s="14"/>
      <c r="E118" s="14"/>
      <c r="F118" s="14"/>
      <c r="G118" s="14"/>
      <c r="H118" s="14"/>
      <c r="I118" s="14"/>
      <c r="J118" s="14"/>
      <c r="K118" s="14"/>
      <c r="L118" s="14"/>
      <c r="M118" s="44"/>
      <c r="N118" s="44"/>
      <c r="O118" s="44"/>
      <c r="P118" s="44"/>
      <c r="Q118" s="44"/>
      <c r="R118" s="44"/>
      <c r="Z118" s="12"/>
      <c r="AA118" s="12"/>
      <c r="AB118" s="12"/>
    </row>
    <row r="119" spans="1:28" ht="39.950000000000003" customHeight="1">
      <c r="A119" s="18"/>
      <c r="B119" s="144" t="s">
        <v>214</v>
      </c>
      <c r="C119" s="145"/>
      <c r="D119" s="149"/>
      <c r="E119" s="150"/>
      <c r="F119" s="151"/>
      <c r="G119" s="22" t="s">
        <v>70</v>
      </c>
      <c r="H119" s="27"/>
      <c r="I119" s="20" t="s">
        <v>71</v>
      </c>
      <c r="J119" s="22" t="s">
        <v>218</v>
      </c>
      <c r="K119" s="27"/>
      <c r="L119" s="24" t="s">
        <v>73</v>
      </c>
      <c r="M119" s="22" t="s">
        <v>219</v>
      </c>
      <c r="N119" s="27"/>
      <c r="O119" s="20" t="s">
        <v>52</v>
      </c>
      <c r="P119" s="44"/>
      <c r="Q119" s="44"/>
      <c r="R119" s="44"/>
      <c r="W119" s="12"/>
      <c r="X119" s="12"/>
      <c r="Y119" s="12"/>
      <c r="Z119" s="12"/>
      <c r="AA119" s="12"/>
      <c r="AB119" s="12"/>
    </row>
    <row r="120" spans="1:28" ht="4.9000000000000004" customHeight="1">
      <c r="A120" s="18"/>
      <c r="B120" s="14"/>
      <c r="C120" s="14"/>
      <c r="D120" s="14"/>
      <c r="E120" s="14"/>
      <c r="F120" s="14"/>
      <c r="G120" s="14"/>
      <c r="H120" s="14"/>
      <c r="I120" s="14"/>
      <c r="J120" s="14"/>
      <c r="K120" s="14"/>
      <c r="L120" s="14"/>
      <c r="M120" s="44"/>
      <c r="N120" s="44"/>
      <c r="O120" s="44"/>
      <c r="P120" s="44"/>
      <c r="Q120" s="44"/>
      <c r="R120" s="44"/>
      <c r="Z120" s="12"/>
      <c r="AA120" s="12"/>
      <c r="AB120" s="12"/>
    </row>
    <row r="121" spans="1:28" ht="39.950000000000003" customHeight="1">
      <c r="A121" s="18"/>
      <c r="B121" s="144" t="s">
        <v>214</v>
      </c>
      <c r="C121" s="145"/>
      <c r="D121" s="149"/>
      <c r="E121" s="150"/>
      <c r="F121" s="151"/>
      <c r="G121" s="22" t="s">
        <v>70</v>
      </c>
      <c r="H121" s="27"/>
      <c r="I121" s="20" t="s">
        <v>71</v>
      </c>
      <c r="J121" s="22" t="s">
        <v>218</v>
      </c>
      <c r="K121" s="27"/>
      <c r="L121" s="24" t="s">
        <v>73</v>
      </c>
      <c r="M121" s="22" t="s">
        <v>219</v>
      </c>
      <c r="N121" s="27"/>
      <c r="O121" s="20" t="s">
        <v>52</v>
      </c>
      <c r="P121" s="44"/>
      <c r="Q121" s="44"/>
      <c r="R121" s="44"/>
      <c r="W121" s="19"/>
      <c r="X121" s="19"/>
      <c r="Y121" s="19"/>
      <c r="Z121" s="19"/>
      <c r="AA121" s="19"/>
      <c r="AB121" s="12"/>
    </row>
    <row r="122" spans="1:28" ht="4.9000000000000004" customHeight="1">
      <c r="A122" s="18"/>
      <c r="B122" s="14"/>
      <c r="C122" s="14"/>
      <c r="D122" s="14"/>
      <c r="E122" s="14"/>
      <c r="F122" s="14"/>
      <c r="G122" s="14"/>
      <c r="H122" s="14"/>
      <c r="I122" s="14"/>
      <c r="J122" s="14"/>
      <c r="K122" s="14"/>
      <c r="L122" s="14"/>
      <c r="M122" s="44"/>
      <c r="N122" s="44"/>
      <c r="O122" s="44"/>
      <c r="P122" s="44"/>
      <c r="Q122" s="44"/>
      <c r="R122" s="44"/>
      <c r="Z122" s="12"/>
      <c r="AA122" s="12"/>
      <c r="AB122" s="12"/>
    </row>
    <row r="123" spans="1:28" s="79" customFormat="1" ht="19.5" customHeight="1">
      <c r="A123" s="77"/>
      <c r="B123" s="141" t="s">
        <v>217</v>
      </c>
      <c r="C123" s="141"/>
      <c r="D123" s="141"/>
      <c r="E123" s="141"/>
      <c r="F123" s="141"/>
      <c r="G123" s="141"/>
      <c r="H123" s="141"/>
      <c r="I123" s="141"/>
      <c r="J123" s="141"/>
      <c r="K123" s="141"/>
      <c r="L123" s="141"/>
      <c r="M123" s="141"/>
      <c r="N123" s="141"/>
      <c r="O123" s="141"/>
      <c r="P123" s="141"/>
      <c r="Q123" s="141"/>
      <c r="R123" s="142"/>
      <c r="S123" s="78"/>
      <c r="T123" s="78"/>
      <c r="U123" s="78"/>
      <c r="V123" s="78"/>
      <c r="W123" s="78"/>
      <c r="X123" s="78"/>
      <c r="Y123" s="78"/>
      <c r="Z123" s="78"/>
      <c r="AA123" s="78"/>
      <c r="AB123" s="78"/>
    </row>
    <row r="124" spans="1:28" ht="39.950000000000003" customHeight="1">
      <c r="A124" s="18"/>
      <c r="B124" s="144" t="s">
        <v>215</v>
      </c>
      <c r="C124" s="145"/>
      <c r="D124" s="149"/>
      <c r="E124" s="150"/>
      <c r="F124" s="151"/>
      <c r="G124" s="22" t="s">
        <v>70</v>
      </c>
      <c r="H124" s="27"/>
      <c r="I124" s="20" t="s">
        <v>67</v>
      </c>
      <c r="J124" s="21" t="s">
        <v>72</v>
      </c>
      <c r="K124" s="27"/>
      <c r="L124" s="24" t="s">
        <v>73</v>
      </c>
      <c r="M124" s="21" t="s">
        <v>74</v>
      </c>
      <c r="N124" s="27"/>
      <c r="O124" s="24" t="s">
        <v>73</v>
      </c>
      <c r="P124" s="44"/>
      <c r="Q124" s="44"/>
      <c r="R124" s="44"/>
      <c r="S124" s="13" t="s">
        <v>75</v>
      </c>
      <c r="T124" s="13" t="s">
        <v>76</v>
      </c>
      <c r="U124" s="13" t="s">
        <v>77</v>
      </c>
      <c r="V124" s="13" t="s">
        <v>78</v>
      </c>
      <c r="W124" s="13" t="s">
        <v>80</v>
      </c>
      <c r="X124" s="19" t="s">
        <v>82</v>
      </c>
      <c r="Z124" s="19"/>
      <c r="AA124" s="19"/>
      <c r="AB124" s="19"/>
    </row>
    <row r="125" spans="1:28" ht="4.9000000000000004" customHeight="1">
      <c r="A125" s="18"/>
      <c r="B125" s="14"/>
      <c r="C125" s="14"/>
      <c r="D125" s="14"/>
      <c r="E125" s="14"/>
      <c r="F125" s="14"/>
      <c r="G125" s="14"/>
      <c r="H125" s="14"/>
      <c r="I125" s="14"/>
      <c r="J125" s="14"/>
      <c r="K125" s="14"/>
      <c r="L125" s="14"/>
      <c r="M125" s="44"/>
      <c r="N125" s="44"/>
      <c r="O125" s="44"/>
      <c r="P125" s="44"/>
      <c r="Q125" s="44"/>
      <c r="R125" s="44"/>
      <c r="Z125" s="12"/>
      <c r="AA125" s="12"/>
      <c r="AB125" s="12"/>
    </row>
    <row r="126" spans="1:28" ht="39.950000000000003" customHeight="1">
      <c r="A126" s="18"/>
      <c r="B126" s="144" t="s">
        <v>215</v>
      </c>
      <c r="C126" s="145"/>
      <c r="D126" s="149"/>
      <c r="E126" s="150"/>
      <c r="F126" s="151"/>
      <c r="G126" s="22" t="s">
        <v>70</v>
      </c>
      <c r="H126" s="27"/>
      <c r="I126" s="20" t="s">
        <v>67</v>
      </c>
      <c r="J126" s="21" t="s">
        <v>72</v>
      </c>
      <c r="K126" s="27"/>
      <c r="L126" s="24" t="s">
        <v>73</v>
      </c>
      <c r="M126" s="21" t="s">
        <v>74</v>
      </c>
      <c r="N126" s="27"/>
      <c r="O126" s="24" t="s">
        <v>73</v>
      </c>
      <c r="P126" s="44"/>
      <c r="Q126" s="44"/>
      <c r="R126" s="44"/>
      <c r="W126" s="12"/>
      <c r="X126" s="12"/>
      <c r="Y126" s="12"/>
      <c r="Z126" s="12"/>
      <c r="AA126" s="12"/>
      <c r="AB126" s="12"/>
    </row>
    <row r="127" spans="1:28" ht="4.9000000000000004" customHeight="1">
      <c r="A127" s="18"/>
      <c r="B127" s="14"/>
      <c r="C127" s="14"/>
      <c r="D127" s="14"/>
      <c r="E127" s="14"/>
      <c r="F127" s="14"/>
      <c r="G127" s="14"/>
      <c r="H127" s="14"/>
      <c r="I127" s="14"/>
      <c r="J127" s="14"/>
      <c r="K127" s="14"/>
      <c r="L127" s="14"/>
      <c r="M127" s="44"/>
      <c r="N127" s="44"/>
      <c r="O127" s="44"/>
      <c r="P127" s="44"/>
      <c r="Q127" s="44"/>
      <c r="R127" s="44"/>
      <c r="Z127" s="12"/>
      <c r="AA127" s="12"/>
      <c r="AB127" s="12"/>
    </row>
    <row r="128" spans="1:28" ht="39.950000000000003" customHeight="1">
      <c r="A128" s="18"/>
      <c r="B128" s="144" t="s">
        <v>215</v>
      </c>
      <c r="C128" s="145"/>
      <c r="D128" s="149"/>
      <c r="E128" s="150"/>
      <c r="F128" s="151"/>
      <c r="G128" s="22" t="s">
        <v>70</v>
      </c>
      <c r="H128" s="27"/>
      <c r="I128" s="20" t="s">
        <v>67</v>
      </c>
      <c r="J128" s="21" t="s">
        <v>72</v>
      </c>
      <c r="K128" s="27"/>
      <c r="L128" s="24" t="s">
        <v>73</v>
      </c>
      <c r="M128" s="21" t="s">
        <v>74</v>
      </c>
      <c r="N128" s="27"/>
      <c r="O128" s="24" t="s">
        <v>73</v>
      </c>
      <c r="P128" s="44"/>
      <c r="Q128" s="44"/>
      <c r="R128" s="44"/>
      <c r="W128" s="19"/>
      <c r="X128" s="19"/>
      <c r="Y128" s="19"/>
      <c r="Z128" s="19"/>
      <c r="AA128" s="19"/>
      <c r="AB128" s="12"/>
    </row>
    <row r="129" spans="1:28" ht="4.9000000000000004" customHeight="1">
      <c r="A129" s="18"/>
      <c r="B129" s="14"/>
      <c r="C129" s="14"/>
      <c r="D129" s="14"/>
      <c r="E129" s="14"/>
      <c r="F129" s="14"/>
      <c r="G129" s="14"/>
      <c r="H129" s="14"/>
      <c r="I129" s="14"/>
      <c r="J129" s="14"/>
      <c r="K129" s="14"/>
      <c r="L129" s="14"/>
      <c r="M129" s="44"/>
      <c r="N129" s="44"/>
      <c r="O129" s="44"/>
      <c r="P129" s="44"/>
      <c r="Q129" s="44"/>
      <c r="R129" s="44"/>
      <c r="Z129" s="12"/>
      <c r="AA129" s="12"/>
      <c r="AB129" s="12"/>
    </row>
    <row r="130" spans="1:28" ht="39.950000000000003" customHeight="1">
      <c r="A130" s="18"/>
      <c r="B130" s="144" t="s">
        <v>215</v>
      </c>
      <c r="C130" s="145"/>
      <c r="D130" s="149"/>
      <c r="E130" s="150"/>
      <c r="F130" s="151"/>
      <c r="G130" s="22" t="s">
        <v>70</v>
      </c>
      <c r="H130" s="27"/>
      <c r="I130" s="20" t="s">
        <v>67</v>
      </c>
      <c r="J130" s="21" t="s">
        <v>72</v>
      </c>
      <c r="K130" s="27"/>
      <c r="L130" s="24" t="s">
        <v>73</v>
      </c>
      <c r="M130" s="21" t="s">
        <v>74</v>
      </c>
      <c r="N130" s="27"/>
      <c r="O130" s="24" t="s">
        <v>73</v>
      </c>
      <c r="P130" s="44"/>
      <c r="Q130" s="44"/>
      <c r="R130" s="44"/>
      <c r="W130" s="12"/>
      <c r="X130" s="12"/>
      <c r="Y130" s="12"/>
      <c r="Z130" s="12"/>
      <c r="AA130" s="12"/>
      <c r="AB130" s="12"/>
    </row>
    <row r="131" spans="1:28" ht="5.0999999999999996" customHeight="1">
      <c r="B131" s="15"/>
      <c r="C131" s="15"/>
      <c r="D131" s="15"/>
      <c r="E131" s="15"/>
      <c r="F131" s="15"/>
      <c r="G131" s="15"/>
      <c r="H131" s="15"/>
      <c r="I131" s="15"/>
      <c r="J131" s="15"/>
      <c r="K131" s="15"/>
      <c r="L131" s="15"/>
      <c r="M131" s="15"/>
      <c r="N131" s="15"/>
      <c r="O131" s="15"/>
      <c r="P131" s="47"/>
      <c r="Q131" s="47"/>
      <c r="R131" s="47"/>
    </row>
    <row r="132" spans="1:28" ht="19.5" customHeight="1">
      <c r="B132" s="146" t="s">
        <v>120</v>
      </c>
      <c r="C132" s="147"/>
      <c r="D132" s="147"/>
      <c r="E132" s="147"/>
      <c r="F132" s="147"/>
      <c r="G132" s="147"/>
      <c r="H132" s="147"/>
      <c r="I132" s="147"/>
      <c r="J132" s="147"/>
      <c r="K132" s="147"/>
      <c r="L132" s="147"/>
      <c r="M132" s="147"/>
      <c r="N132" s="147"/>
      <c r="O132" s="147"/>
      <c r="P132" s="147"/>
      <c r="Q132" s="147"/>
      <c r="R132" s="148"/>
    </row>
    <row r="133" spans="1:28" ht="5.0999999999999996" customHeight="1">
      <c r="B133" s="15"/>
      <c r="C133" s="15"/>
      <c r="D133" s="15"/>
      <c r="E133" s="15"/>
      <c r="F133" s="15"/>
      <c r="G133" s="15"/>
      <c r="H133" s="15"/>
      <c r="I133" s="15"/>
      <c r="J133" s="15"/>
      <c r="K133" s="15"/>
      <c r="L133" s="15"/>
      <c r="M133" s="15"/>
      <c r="N133" s="15"/>
      <c r="O133" s="15"/>
      <c r="P133" s="88"/>
      <c r="Q133" s="88"/>
      <c r="R133" s="88"/>
    </row>
    <row r="134" spans="1:28" ht="19.5" customHeight="1">
      <c r="B134" s="153" t="s">
        <v>121</v>
      </c>
      <c r="C134" s="154"/>
      <c r="D134" s="154"/>
      <c r="E134" s="154"/>
      <c r="F134" s="154"/>
      <c r="G134" s="154"/>
      <c r="H134" s="154"/>
      <c r="I134" s="154"/>
      <c r="J134" s="154"/>
      <c r="K134" s="154"/>
      <c r="L134" s="154"/>
      <c r="M134" s="154"/>
      <c r="N134" s="154"/>
      <c r="O134" s="154"/>
      <c r="P134" s="154"/>
      <c r="Q134" s="154"/>
      <c r="R134" s="155"/>
    </row>
    <row r="135" spans="1:28" ht="4.9000000000000004" customHeight="1">
      <c r="A135" s="18"/>
      <c r="B135" s="14"/>
      <c r="C135" s="14"/>
      <c r="D135" s="14"/>
      <c r="E135" s="14"/>
      <c r="F135" s="14"/>
      <c r="G135" s="14"/>
      <c r="H135" s="14"/>
      <c r="I135" s="14"/>
      <c r="J135" s="14"/>
      <c r="K135" s="14"/>
      <c r="L135" s="14"/>
      <c r="M135" s="14"/>
      <c r="N135" s="14"/>
      <c r="O135" s="14"/>
      <c r="P135" s="88"/>
      <c r="Q135" s="88"/>
      <c r="R135" s="88"/>
    </row>
    <row r="136" spans="1:28" ht="45" customHeight="1">
      <c r="B136" s="143" t="s">
        <v>116</v>
      </c>
      <c r="C136" s="143"/>
      <c r="D136" s="143"/>
      <c r="E136" s="143"/>
      <c r="F136" s="143"/>
      <c r="G136" s="143"/>
      <c r="H136" s="143"/>
      <c r="I136" s="143"/>
      <c r="J136" s="143"/>
      <c r="K136" s="143"/>
      <c r="L136" s="143"/>
      <c r="M136" s="143"/>
      <c r="N136" s="143"/>
      <c r="O136" s="143"/>
      <c r="P136" s="143"/>
      <c r="Q136" s="143"/>
      <c r="R136" s="143"/>
      <c r="S136" s="16"/>
      <c r="T136" s="16"/>
      <c r="U136" s="16"/>
      <c r="V136" s="16"/>
      <c r="W136" s="16"/>
      <c r="X136" s="16"/>
      <c r="Y136" s="16"/>
      <c r="Z136" s="16"/>
      <c r="AA136" s="16"/>
      <c r="AB136" s="16"/>
    </row>
    <row r="137" spans="1:28" ht="4.9000000000000004" customHeight="1">
      <c r="A137" s="18"/>
      <c r="B137" s="14"/>
      <c r="C137" s="14"/>
      <c r="D137" s="14"/>
      <c r="E137" s="14"/>
      <c r="F137" s="14"/>
      <c r="G137" s="14"/>
      <c r="H137" s="14"/>
      <c r="I137" s="14"/>
      <c r="J137" s="14"/>
      <c r="K137" s="14"/>
      <c r="L137" s="14"/>
      <c r="M137" s="14"/>
      <c r="N137" s="14"/>
      <c r="O137" s="14"/>
      <c r="P137" s="44"/>
      <c r="Q137" s="44"/>
      <c r="R137" s="44"/>
    </row>
    <row r="138" spans="1:28" ht="39.950000000000003" customHeight="1">
      <c r="A138" s="18"/>
      <c r="B138" s="144" t="s">
        <v>122</v>
      </c>
      <c r="C138" s="152"/>
      <c r="D138" s="159"/>
      <c r="E138" s="160"/>
      <c r="F138" s="24" t="s">
        <v>67</v>
      </c>
      <c r="G138" s="82"/>
      <c r="H138" s="17"/>
      <c r="I138" s="17"/>
      <c r="J138" s="17"/>
      <c r="K138" s="17"/>
      <c r="L138" s="17"/>
      <c r="M138" s="17"/>
      <c r="N138" s="17"/>
      <c r="O138" s="17"/>
      <c r="P138" s="44"/>
      <c r="Q138" s="44"/>
      <c r="R138" s="44"/>
    </row>
    <row r="139" spans="1:28" ht="4.5" customHeight="1">
      <c r="A139" s="18"/>
      <c r="B139" s="14"/>
      <c r="C139" s="14"/>
      <c r="D139" s="14"/>
      <c r="E139" s="14"/>
      <c r="F139" s="14"/>
      <c r="G139" s="14"/>
      <c r="H139" s="14"/>
      <c r="I139" s="14"/>
      <c r="J139" s="14"/>
      <c r="K139" s="14"/>
      <c r="L139" s="14"/>
      <c r="M139" s="14"/>
      <c r="N139" s="14"/>
      <c r="O139" s="14"/>
      <c r="P139" s="44"/>
      <c r="Q139" s="44"/>
      <c r="R139" s="44"/>
    </row>
    <row r="140" spans="1:28" ht="33" customHeight="1">
      <c r="A140" s="18"/>
      <c r="B140" s="83" t="s">
        <v>145</v>
      </c>
      <c r="C140" s="14"/>
      <c r="D140" s="14"/>
      <c r="E140" s="14"/>
      <c r="F140" s="14"/>
      <c r="G140" s="14"/>
      <c r="H140" s="14"/>
      <c r="I140" s="14"/>
      <c r="J140" s="14"/>
      <c r="K140" s="14"/>
      <c r="L140" s="14"/>
      <c r="M140" s="14"/>
      <c r="N140" s="14"/>
      <c r="O140" s="14"/>
      <c r="P140" s="44"/>
      <c r="Q140" s="44"/>
      <c r="R140" s="44"/>
    </row>
    <row r="141" spans="1:28" ht="39.950000000000003" customHeight="1">
      <c r="A141" s="18"/>
      <c r="B141" s="144" t="s">
        <v>122</v>
      </c>
      <c r="C141" s="152"/>
      <c r="D141" s="161">
        <f>ROUND((D143*E145*E147*E149+D143*H145*H147*H149)/10000,0)</f>
        <v>0</v>
      </c>
      <c r="E141" s="162"/>
      <c r="F141" s="24" t="s">
        <v>67</v>
      </c>
      <c r="G141" s="82" t="s">
        <v>142</v>
      </c>
      <c r="H141" s="17"/>
      <c r="I141" s="17"/>
      <c r="J141" s="17"/>
      <c r="K141" s="17"/>
      <c r="L141" s="17"/>
      <c r="M141" s="17"/>
      <c r="N141" s="17"/>
      <c r="O141" s="17"/>
      <c r="P141" s="44"/>
      <c r="Q141" s="44"/>
      <c r="R141" s="44"/>
    </row>
    <row r="142" spans="1:28" ht="4.9000000000000004" customHeight="1">
      <c r="B142" s="14"/>
      <c r="C142" s="14"/>
      <c r="D142" s="14"/>
      <c r="E142" s="14"/>
      <c r="F142" s="14"/>
      <c r="G142" s="14"/>
      <c r="H142" s="14"/>
      <c r="I142" s="14"/>
      <c r="J142" s="14"/>
      <c r="K142" s="14"/>
      <c r="L142" s="14"/>
      <c r="M142" s="14"/>
      <c r="N142" s="14"/>
      <c r="O142" s="14"/>
      <c r="P142" s="44"/>
      <c r="Q142" s="44"/>
      <c r="R142" s="44"/>
      <c r="S142" s="16"/>
      <c r="T142" s="16"/>
      <c r="U142" s="16"/>
      <c r="V142" s="16"/>
      <c r="W142" s="16"/>
      <c r="X142" s="16"/>
      <c r="Y142" s="16"/>
      <c r="Z142" s="16"/>
      <c r="AA142" s="16"/>
      <c r="AB142" s="16" t="s">
        <v>21</v>
      </c>
    </row>
    <row r="143" spans="1:28" ht="39.950000000000003" customHeight="1">
      <c r="A143" s="18"/>
      <c r="B143" s="144" t="s">
        <v>140</v>
      </c>
      <c r="C143" s="152"/>
      <c r="D143" s="159"/>
      <c r="E143" s="160"/>
      <c r="F143" s="24" t="s">
        <v>143</v>
      </c>
      <c r="G143" s="17"/>
      <c r="H143" s="17"/>
      <c r="I143" s="17"/>
      <c r="J143" s="17"/>
      <c r="K143" s="17"/>
      <c r="L143" s="17"/>
      <c r="M143" s="17"/>
      <c r="N143" s="17"/>
      <c r="O143" s="17"/>
      <c r="P143" s="44"/>
      <c r="Q143" s="44"/>
      <c r="R143" s="44"/>
    </row>
    <row r="144" spans="1:28" ht="4.9000000000000004" customHeight="1">
      <c r="B144" s="14"/>
      <c r="C144" s="14"/>
      <c r="D144" s="14"/>
      <c r="E144" s="14"/>
      <c r="F144" s="14"/>
      <c r="G144" s="14"/>
      <c r="H144" s="14"/>
      <c r="I144" s="14"/>
      <c r="J144" s="14"/>
      <c r="K144" s="14"/>
      <c r="L144" s="14"/>
      <c r="M144" s="14"/>
      <c r="N144" s="14"/>
      <c r="O144" s="14"/>
      <c r="P144" s="44"/>
      <c r="Q144" s="44"/>
      <c r="R144" s="44"/>
      <c r="S144" s="16"/>
      <c r="T144" s="16"/>
      <c r="U144" s="16"/>
      <c r="V144" s="16"/>
      <c r="W144" s="16"/>
      <c r="X144" s="16"/>
      <c r="Y144" s="16"/>
      <c r="Z144" s="16"/>
      <c r="AA144" s="16"/>
      <c r="AB144" s="16" t="s">
        <v>21</v>
      </c>
    </row>
    <row r="145" spans="1:28" ht="39.950000000000003" customHeight="1">
      <c r="A145" s="18"/>
      <c r="B145" s="163" t="s">
        <v>28</v>
      </c>
      <c r="C145" s="152"/>
      <c r="D145" s="26" t="s">
        <v>29</v>
      </c>
      <c r="E145" s="73"/>
      <c r="F145" s="24" t="s">
        <v>30</v>
      </c>
      <c r="G145" s="21" t="s">
        <v>31</v>
      </c>
      <c r="H145" s="27"/>
      <c r="I145" s="20" t="s">
        <v>30</v>
      </c>
      <c r="J145" s="17"/>
      <c r="K145" s="17"/>
      <c r="L145" s="17"/>
      <c r="M145" s="17"/>
      <c r="N145" s="17"/>
      <c r="O145" s="17"/>
      <c r="P145" s="44"/>
      <c r="Q145" s="44"/>
      <c r="R145" s="44"/>
    </row>
    <row r="146" spans="1:28" ht="4.9000000000000004" customHeight="1">
      <c r="B146" s="14"/>
      <c r="C146" s="14"/>
      <c r="D146" s="14"/>
      <c r="E146" s="14"/>
      <c r="F146" s="14"/>
      <c r="G146" s="14"/>
      <c r="H146" s="14"/>
      <c r="I146" s="14"/>
      <c r="J146" s="14"/>
      <c r="K146" s="14"/>
      <c r="L146" s="14"/>
      <c r="M146" s="14"/>
      <c r="N146" s="14"/>
      <c r="O146" s="14"/>
      <c r="P146" s="44"/>
      <c r="Q146" s="44"/>
      <c r="R146" s="44"/>
      <c r="S146" s="16"/>
      <c r="T146" s="16"/>
      <c r="U146" s="16"/>
      <c r="V146" s="16"/>
      <c r="W146" s="16"/>
      <c r="X146" s="16"/>
      <c r="Y146" s="16"/>
      <c r="Z146" s="16"/>
      <c r="AA146" s="16"/>
      <c r="AB146" s="16" t="s">
        <v>21</v>
      </c>
    </row>
    <row r="147" spans="1:28" ht="39.75" customHeight="1">
      <c r="A147" s="18"/>
      <c r="B147" s="144" t="s">
        <v>141</v>
      </c>
      <c r="C147" s="152"/>
      <c r="D147" s="25" t="s">
        <v>29</v>
      </c>
      <c r="E147" s="27"/>
      <c r="F147" s="24" t="s">
        <v>32</v>
      </c>
      <c r="G147" s="21" t="s">
        <v>31</v>
      </c>
      <c r="H147" s="27"/>
      <c r="I147" s="20" t="s">
        <v>32</v>
      </c>
      <c r="J147" s="17"/>
      <c r="K147" s="17"/>
      <c r="L147" s="17"/>
      <c r="M147" s="17"/>
      <c r="N147" s="17"/>
      <c r="O147" s="17"/>
      <c r="P147" s="44"/>
      <c r="Q147" s="44"/>
      <c r="R147" s="44"/>
    </row>
    <row r="148" spans="1:28" ht="4.9000000000000004" customHeight="1">
      <c r="B148" s="14"/>
      <c r="C148" s="14"/>
      <c r="D148" s="14"/>
      <c r="E148" s="14"/>
      <c r="F148" s="14"/>
      <c r="G148" s="14"/>
      <c r="H148" s="14"/>
      <c r="I148" s="14"/>
      <c r="J148" s="14"/>
      <c r="K148" s="14"/>
      <c r="L148" s="14"/>
      <c r="M148" s="14"/>
      <c r="N148" s="14"/>
      <c r="O148" s="14"/>
      <c r="P148" s="44"/>
      <c r="Q148" s="44"/>
      <c r="R148" s="44"/>
      <c r="S148" s="16"/>
      <c r="T148" s="16"/>
      <c r="U148" s="16"/>
      <c r="V148" s="16"/>
      <c r="W148" s="16"/>
      <c r="X148" s="16"/>
      <c r="Y148" s="16"/>
      <c r="Z148" s="16"/>
      <c r="AA148" s="16"/>
      <c r="AB148" s="16" t="s">
        <v>21</v>
      </c>
    </row>
    <row r="149" spans="1:28" ht="39.950000000000003" customHeight="1">
      <c r="A149" s="18"/>
      <c r="B149" s="144" t="s">
        <v>33</v>
      </c>
      <c r="C149" s="152"/>
      <c r="D149" s="26" t="s">
        <v>29</v>
      </c>
      <c r="E149" s="73"/>
      <c r="F149" s="24" t="s">
        <v>34</v>
      </c>
      <c r="G149" s="21" t="s">
        <v>31</v>
      </c>
      <c r="H149" s="72"/>
      <c r="I149" s="24" t="s">
        <v>34</v>
      </c>
      <c r="J149" s="17"/>
      <c r="K149" s="17"/>
      <c r="L149" s="17"/>
      <c r="M149" s="17"/>
      <c r="N149" s="17"/>
      <c r="O149" s="17"/>
      <c r="P149" s="44"/>
      <c r="Q149" s="44"/>
      <c r="R149" s="44"/>
    </row>
    <row r="150" spans="1:28" ht="5.0999999999999996" customHeight="1">
      <c r="B150" s="15"/>
      <c r="C150" s="15"/>
      <c r="D150" s="15"/>
      <c r="E150" s="15"/>
      <c r="F150" s="15"/>
      <c r="G150" s="15"/>
      <c r="H150" s="15"/>
      <c r="I150" s="15"/>
      <c r="J150" s="15"/>
      <c r="K150" s="15"/>
      <c r="L150" s="15"/>
      <c r="M150" s="15"/>
      <c r="N150" s="15"/>
      <c r="O150" s="15"/>
      <c r="P150" s="47"/>
      <c r="Q150" s="47"/>
      <c r="R150" s="47"/>
    </row>
    <row r="151" spans="1:28" ht="19.5" customHeight="1">
      <c r="B151" s="153" t="s">
        <v>123</v>
      </c>
      <c r="C151" s="154"/>
      <c r="D151" s="154"/>
      <c r="E151" s="154"/>
      <c r="F151" s="154"/>
      <c r="G151" s="154"/>
      <c r="H151" s="154"/>
      <c r="I151" s="154"/>
      <c r="J151" s="154"/>
      <c r="K151" s="154"/>
      <c r="L151" s="154"/>
      <c r="M151" s="154"/>
      <c r="N151" s="154"/>
      <c r="O151" s="154"/>
      <c r="P151" s="154"/>
      <c r="Q151" s="154"/>
      <c r="R151" s="155"/>
    </row>
    <row r="152" spans="1:28" ht="4.9000000000000004" customHeight="1">
      <c r="A152" s="18"/>
      <c r="B152" s="14"/>
      <c r="C152" s="14"/>
      <c r="D152" s="14"/>
      <c r="E152" s="14"/>
      <c r="F152" s="14"/>
      <c r="G152" s="14"/>
      <c r="H152" s="14"/>
      <c r="I152" s="14"/>
      <c r="J152" s="14"/>
      <c r="K152" s="14"/>
      <c r="L152" s="14"/>
      <c r="M152" s="14"/>
      <c r="N152" s="14"/>
      <c r="O152" s="14"/>
      <c r="P152" s="88"/>
      <c r="Q152" s="88"/>
      <c r="R152" s="88"/>
    </row>
    <row r="153" spans="1:28" ht="63" customHeight="1">
      <c r="B153" s="143" t="s">
        <v>144</v>
      </c>
      <c r="C153" s="143"/>
      <c r="D153" s="143"/>
      <c r="E153" s="143"/>
      <c r="F153" s="143"/>
      <c r="G153" s="143"/>
      <c r="H153" s="143"/>
      <c r="I153" s="143"/>
      <c r="J153" s="143"/>
      <c r="K153" s="143"/>
      <c r="L153" s="143"/>
      <c r="M153" s="143"/>
      <c r="N153" s="143"/>
      <c r="O153" s="143"/>
      <c r="P153" s="143"/>
      <c r="Q153" s="143"/>
      <c r="R153" s="143"/>
      <c r="S153" s="16"/>
      <c r="T153" s="16"/>
      <c r="U153" s="16"/>
      <c r="V153" s="16"/>
      <c r="W153" s="16"/>
      <c r="X153" s="16"/>
      <c r="Y153" s="16"/>
      <c r="Z153" s="16"/>
      <c r="AA153" s="16"/>
      <c r="AB153" s="16"/>
    </row>
    <row r="154" spans="1:28" ht="4.9000000000000004" customHeight="1">
      <c r="A154" s="18"/>
      <c r="B154" s="14"/>
      <c r="C154" s="14"/>
      <c r="D154" s="14"/>
      <c r="E154" s="14"/>
      <c r="F154" s="14"/>
      <c r="G154" s="14"/>
      <c r="H154" s="14"/>
      <c r="I154" s="14"/>
      <c r="J154" s="14"/>
      <c r="K154" s="14"/>
      <c r="L154" s="14"/>
      <c r="M154" s="14"/>
      <c r="N154" s="14"/>
      <c r="O154" s="14"/>
      <c r="P154" s="44"/>
      <c r="Q154" s="44"/>
      <c r="R154" s="44"/>
    </row>
    <row r="155" spans="1:28" ht="39.950000000000003" customHeight="1">
      <c r="A155" s="18"/>
      <c r="B155" s="21" t="s">
        <v>124</v>
      </c>
      <c r="C155" s="29"/>
      <c r="D155" s="21" t="s">
        <v>84</v>
      </c>
      <c r="E155" s="27"/>
      <c r="F155" s="20" t="s">
        <v>67</v>
      </c>
      <c r="G155" s="17"/>
      <c r="H155" s="17"/>
      <c r="I155" s="17"/>
      <c r="J155" s="17"/>
      <c r="K155" s="17"/>
      <c r="L155" s="17"/>
      <c r="M155" s="17"/>
      <c r="N155" s="17"/>
      <c r="O155" s="17"/>
      <c r="P155" s="44"/>
      <c r="Q155" s="44"/>
      <c r="R155" s="44"/>
      <c r="Z155" s="12"/>
      <c r="AA155" s="12"/>
      <c r="AB155" s="12"/>
    </row>
    <row r="156" spans="1:28" ht="4.9000000000000004" customHeight="1">
      <c r="A156" s="18"/>
      <c r="B156" s="14"/>
      <c r="C156" s="14"/>
      <c r="D156" s="14"/>
      <c r="E156" s="14"/>
      <c r="F156" s="14"/>
      <c r="G156" s="14"/>
      <c r="H156" s="14"/>
      <c r="I156" s="14"/>
      <c r="J156" s="14"/>
      <c r="K156" s="14"/>
      <c r="L156" s="14"/>
      <c r="M156" s="14"/>
      <c r="N156" s="14"/>
      <c r="O156" s="14"/>
      <c r="P156" s="44"/>
      <c r="Q156" s="44"/>
      <c r="R156" s="44"/>
    </row>
    <row r="157" spans="1:28" ht="39.950000000000003" customHeight="1">
      <c r="A157" s="18"/>
      <c r="B157" s="21" t="s">
        <v>124</v>
      </c>
      <c r="C157" s="29"/>
      <c r="D157" s="21" t="s">
        <v>84</v>
      </c>
      <c r="E157" s="27"/>
      <c r="F157" s="20" t="s">
        <v>67</v>
      </c>
      <c r="G157" s="17"/>
      <c r="H157" s="17"/>
      <c r="I157" s="17"/>
      <c r="J157" s="17"/>
      <c r="K157" s="17"/>
      <c r="L157" s="17"/>
      <c r="M157" s="17"/>
      <c r="N157" s="17"/>
      <c r="O157" s="17"/>
      <c r="P157" s="44"/>
      <c r="Q157" s="44"/>
      <c r="R157" s="44"/>
      <c r="Z157" s="12"/>
      <c r="AA157" s="12"/>
      <c r="AB157" s="12"/>
    </row>
    <row r="158" spans="1:28" ht="4.9000000000000004" customHeight="1">
      <c r="A158" s="18"/>
      <c r="B158" s="14"/>
      <c r="C158" s="14"/>
      <c r="D158" s="14"/>
      <c r="E158" s="14"/>
      <c r="F158" s="14"/>
      <c r="G158" s="14"/>
      <c r="H158" s="14"/>
      <c r="I158" s="14"/>
      <c r="J158" s="14"/>
      <c r="K158" s="14"/>
      <c r="L158" s="14"/>
      <c r="M158" s="14"/>
      <c r="N158" s="14"/>
      <c r="O158" s="14"/>
      <c r="P158" s="44"/>
      <c r="Q158" s="44"/>
      <c r="R158" s="44"/>
    </row>
    <row r="159" spans="1:28" ht="39.950000000000003" customHeight="1">
      <c r="A159" s="18"/>
      <c r="B159" s="21" t="s">
        <v>124</v>
      </c>
      <c r="C159" s="29"/>
      <c r="D159" s="21" t="s">
        <v>84</v>
      </c>
      <c r="E159" s="27"/>
      <c r="F159" s="20" t="s">
        <v>67</v>
      </c>
      <c r="G159" s="17"/>
      <c r="H159" s="17"/>
      <c r="I159" s="17"/>
      <c r="J159" s="17"/>
      <c r="K159" s="17"/>
      <c r="L159" s="17"/>
      <c r="M159" s="17"/>
      <c r="N159" s="17"/>
      <c r="O159" s="17"/>
      <c r="P159" s="44"/>
      <c r="Q159" s="44"/>
      <c r="R159" s="44"/>
      <c r="Z159" s="12"/>
      <c r="AA159" s="12"/>
      <c r="AB159" s="12"/>
    </row>
    <row r="160" spans="1:28" ht="5.0999999999999996" customHeight="1">
      <c r="B160" s="15"/>
      <c r="C160" s="15"/>
      <c r="D160" s="15"/>
      <c r="E160" s="15"/>
      <c r="F160" s="15"/>
      <c r="G160" s="15"/>
      <c r="H160" s="15"/>
      <c r="I160" s="15"/>
      <c r="J160" s="15"/>
      <c r="K160" s="15"/>
      <c r="L160" s="15"/>
      <c r="M160" s="15"/>
      <c r="N160" s="15"/>
      <c r="O160" s="15"/>
      <c r="P160" s="47"/>
      <c r="Q160" s="47"/>
      <c r="R160" s="47"/>
    </row>
    <row r="161" spans="1:28" ht="19.5" customHeight="1">
      <c r="B161" s="146" t="s">
        <v>196</v>
      </c>
      <c r="C161" s="147"/>
      <c r="D161" s="147"/>
      <c r="E161" s="147"/>
      <c r="F161" s="147"/>
      <c r="G161" s="147"/>
      <c r="H161" s="147"/>
      <c r="I161" s="147"/>
      <c r="J161" s="147"/>
      <c r="K161" s="147"/>
      <c r="L161" s="147"/>
      <c r="M161" s="147"/>
      <c r="N161" s="147"/>
      <c r="O161" s="147"/>
      <c r="P161" s="147"/>
      <c r="Q161" s="147"/>
      <c r="R161" s="148"/>
    </row>
    <row r="162" spans="1:28" ht="4.9000000000000004" customHeight="1">
      <c r="A162" s="18"/>
      <c r="B162" s="14"/>
      <c r="C162" s="14"/>
      <c r="D162" s="14"/>
      <c r="E162" s="14"/>
      <c r="F162" s="14"/>
      <c r="G162" s="14"/>
      <c r="H162" s="14"/>
      <c r="I162" s="14"/>
      <c r="J162" s="14"/>
      <c r="K162" s="14"/>
      <c r="L162" s="14"/>
      <c r="M162" s="14"/>
      <c r="N162" s="14"/>
      <c r="O162" s="14"/>
      <c r="P162" s="88"/>
      <c r="Q162" s="88"/>
      <c r="R162" s="88"/>
    </row>
    <row r="163" spans="1:28" ht="78.75" customHeight="1">
      <c r="B163" s="168" t="s">
        <v>197</v>
      </c>
      <c r="C163" s="168"/>
      <c r="D163" s="168"/>
      <c r="E163" s="168"/>
      <c r="F163" s="168"/>
      <c r="G163" s="168"/>
      <c r="H163" s="168"/>
      <c r="I163" s="168"/>
      <c r="J163" s="168"/>
      <c r="K163" s="168"/>
      <c r="L163" s="168"/>
      <c r="M163" s="168"/>
      <c r="N163" s="168"/>
      <c r="O163" s="168"/>
      <c r="P163" s="168"/>
      <c r="Q163" s="168"/>
      <c r="R163" s="168"/>
      <c r="S163" s="16"/>
      <c r="T163" s="16"/>
      <c r="U163" s="16"/>
      <c r="V163" s="16"/>
      <c r="W163" s="16"/>
      <c r="X163" s="16"/>
      <c r="Y163" s="16"/>
      <c r="Z163" s="16"/>
      <c r="AA163" s="16"/>
      <c r="AB163" s="16"/>
    </row>
    <row r="164" spans="1:28" ht="4.9000000000000004" customHeight="1" thickBot="1">
      <c r="A164" s="18"/>
      <c r="B164" s="14"/>
      <c r="C164" s="14"/>
      <c r="D164" s="14"/>
      <c r="E164" s="14"/>
      <c r="F164" s="14"/>
      <c r="G164" s="17"/>
      <c r="H164" s="17"/>
      <c r="I164" s="17"/>
      <c r="J164" s="17"/>
      <c r="K164" s="17"/>
      <c r="L164" s="17"/>
      <c r="M164" s="17"/>
      <c r="N164" s="17"/>
      <c r="O164" s="17"/>
      <c r="P164" s="44"/>
      <c r="Q164" s="44"/>
      <c r="R164" s="44"/>
      <c r="Z164" s="12"/>
      <c r="AA164" s="12"/>
      <c r="AB164" s="12"/>
    </row>
    <row r="165" spans="1:28" ht="40.5" customHeight="1" thickBot="1">
      <c r="A165" s="18"/>
      <c r="B165" s="163" t="s">
        <v>89</v>
      </c>
      <c r="C165" s="164"/>
      <c r="D165" s="28"/>
      <c r="E165" s="98" t="s">
        <v>90</v>
      </c>
      <c r="F165" s="53"/>
      <c r="G165" s="21" t="s">
        <v>91</v>
      </c>
      <c r="H165" s="156"/>
      <c r="I165" s="157"/>
      <c r="J165" s="21" t="s">
        <v>92</v>
      </c>
      <c r="K165" s="156"/>
      <c r="L165" s="157"/>
      <c r="M165" s="21" t="s">
        <v>93</v>
      </c>
      <c r="N165" s="156"/>
      <c r="O165" s="157"/>
      <c r="P165" s="21" t="s">
        <v>94</v>
      </c>
      <c r="Q165" s="156"/>
      <c r="R165" s="157"/>
      <c r="S165" s="13" t="s">
        <v>87</v>
      </c>
      <c r="T165" s="13" t="s">
        <v>88</v>
      </c>
      <c r="Z165" s="12"/>
      <c r="AA165" s="12"/>
      <c r="AB165" s="12"/>
    </row>
    <row r="166" spans="1:28" ht="4.5" customHeight="1">
      <c r="B166" s="14"/>
      <c r="C166" s="14"/>
      <c r="D166" s="14"/>
      <c r="E166" s="14"/>
      <c r="F166" s="14"/>
      <c r="G166" s="15"/>
      <c r="H166" s="15"/>
      <c r="I166" s="15"/>
      <c r="J166" s="56"/>
      <c r="K166" s="15"/>
      <c r="L166" s="15"/>
      <c r="M166" s="56"/>
      <c r="N166" s="56"/>
      <c r="O166" s="56"/>
      <c r="P166" s="57"/>
      <c r="Q166" s="58"/>
      <c r="R166" s="58"/>
    </row>
    <row r="167" spans="1:28" ht="39.75" customHeight="1">
      <c r="B167" s="14"/>
      <c r="C167" s="14"/>
      <c r="D167" s="14"/>
      <c r="E167" s="14"/>
      <c r="F167" s="53"/>
      <c r="G167" s="21" t="s">
        <v>95</v>
      </c>
      <c r="H167" s="156"/>
      <c r="I167" s="157"/>
      <c r="J167" s="21" t="s">
        <v>96</v>
      </c>
      <c r="K167" s="156"/>
      <c r="L167" s="157"/>
      <c r="M167" s="21" t="s">
        <v>97</v>
      </c>
      <c r="N167" s="156"/>
      <c r="O167" s="157"/>
      <c r="P167" s="21" t="s">
        <v>98</v>
      </c>
      <c r="Q167" s="156"/>
      <c r="R167" s="157"/>
    </row>
    <row r="168" spans="1:28" ht="4.5" customHeight="1">
      <c r="B168" s="14"/>
      <c r="C168" s="14"/>
      <c r="D168" s="14"/>
      <c r="E168" s="14"/>
      <c r="F168" s="14"/>
      <c r="G168" s="15"/>
      <c r="H168" s="15"/>
      <c r="I168" s="15"/>
      <c r="J168" s="56"/>
      <c r="K168" s="15"/>
      <c r="L168" s="15"/>
      <c r="M168" s="56"/>
      <c r="N168" s="56"/>
      <c r="O168" s="56"/>
      <c r="P168" s="57"/>
      <c r="Q168" s="58"/>
      <c r="R168" s="58"/>
    </row>
    <row r="169" spans="1:28" ht="39.75" customHeight="1">
      <c r="B169" s="14"/>
      <c r="C169" s="14"/>
      <c r="D169" s="14"/>
      <c r="E169" s="14"/>
      <c r="F169" s="53"/>
      <c r="G169" s="21" t="s">
        <v>99</v>
      </c>
      <c r="H169" s="156"/>
      <c r="I169" s="157"/>
      <c r="J169" s="21" t="s">
        <v>100</v>
      </c>
      <c r="K169" s="156"/>
      <c r="L169" s="157"/>
      <c r="M169" s="17"/>
      <c r="N169" s="17"/>
      <c r="O169" s="17"/>
      <c r="P169" s="44"/>
      <c r="Q169" s="44"/>
      <c r="R169" s="44"/>
    </row>
    <row r="170" spans="1:28" ht="4.5" customHeight="1">
      <c r="B170" s="14"/>
      <c r="C170" s="14"/>
      <c r="D170" s="14"/>
      <c r="E170" s="14"/>
      <c r="F170" s="14"/>
      <c r="G170" s="15"/>
      <c r="H170" s="15"/>
      <c r="I170" s="15"/>
      <c r="J170" s="15"/>
      <c r="K170" s="15"/>
      <c r="L170" s="15"/>
      <c r="M170" s="15"/>
      <c r="N170" s="15"/>
      <c r="O170" s="15"/>
      <c r="P170" s="15"/>
      <c r="Q170" s="15"/>
      <c r="R170" s="15"/>
    </row>
  </sheetData>
  <mergeCells count="106">
    <mergeCell ref="H167:I167"/>
    <mergeCell ref="K167:L167"/>
    <mergeCell ref="N167:O167"/>
    <mergeCell ref="Q167:R167"/>
    <mergeCell ref="G41:N41"/>
    <mergeCell ref="H169:I169"/>
    <mergeCell ref="K169:L169"/>
    <mergeCell ref="B132:R132"/>
    <mergeCell ref="B136:R136"/>
    <mergeCell ref="B138:C138"/>
    <mergeCell ref="D138:E138"/>
    <mergeCell ref="B145:C145"/>
    <mergeCell ref="D119:F119"/>
    <mergeCell ref="D121:F121"/>
    <mergeCell ref="D124:F124"/>
    <mergeCell ref="D126:F126"/>
    <mergeCell ref="D128:F128"/>
    <mergeCell ref="D130:F130"/>
    <mergeCell ref="B161:R161"/>
    <mergeCell ref="B163:R163"/>
    <mergeCell ref="B134:R134"/>
    <mergeCell ref="B41:C41"/>
    <mergeCell ref="D56:F56"/>
    <mergeCell ref="B147:C147"/>
    <mergeCell ref="B2:R2"/>
    <mergeCell ref="B8:R8"/>
    <mergeCell ref="B10:R10"/>
    <mergeCell ref="B60:R60"/>
    <mergeCell ref="B68:R68"/>
    <mergeCell ref="B70:R70"/>
    <mergeCell ref="B104:R104"/>
    <mergeCell ref="B106:R106"/>
    <mergeCell ref="B62:R62"/>
    <mergeCell ref="B24:R24"/>
    <mergeCell ref="B20:R20"/>
    <mergeCell ref="B22:R22"/>
    <mergeCell ref="B32:R32"/>
    <mergeCell ref="B34:R34"/>
    <mergeCell ref="B26:C26"/>
    <mergeCell ref="B76:C76"/>
    <mergeCell ref="B48:C48"/>
    <mergeCell ref="B38:R38"/>
    <mergeCell ref="B43:R43"/>
    <mergeCell ref="B47:R47"/>
    <mergeCell ref="B39:C39"/>
    <mergeCell ref="B44:C44"/>
    <mergeCell ref="B28:C28"/>
    <mergeCell ref="B30:C30"/>
    <mergeCell ref="B18:C18"/>
    <mergeCell ref="B50:C50"/>
    <mergeCell ref="B14:C14"/>
    <mergeCell ref="B12:C12"/>
    <mergeCell ref="D12:E12"/>
    <mergeCell ref="B16:C16"/>
    <mergeCell ref="B108:C108"/>
    <mergeCell ref="D108:E108"/>
    <mergeCell ref="B64:C64"/>
    <mergeCell ref="B66:C66"/>
    <mergeCell ref="D64:E64"/>
    <mergeCell ref="D66:E66"/>
    <mergeCell ref="B80:C80"/>
    <mergeCell ref="B74:C74"/>
    <mergeCell ref="B78:C78"/>
    <mergeCell ref="B54:R54"/>
    <mergeCell ref="B36:C36"/>
    <mergeCell ref="D36:F36"/>
    <mergeCell ref="B82:C82"/>
    <mergeCell ref="B90:C90"/>
    <mergeCell ref="B72:C72"/>
    <mergeCell ref="B86:R86"/>
    <mergeCell ref="B88:R88"/>
    <mergeCell ref="P39:R39"/>
    <mergeCell ref="B149:C149"/>
    <mergeCell ref="B151:R151"/>
    <mergeCell ref="B153:R153"/>
    <mergeCell ref="H165:I165"/>
    <mergeCell ref="K165:L165"/>
    <mergeCell ref="N165:O165"/>
    <mergeCell ref="Q165:R165"/>
    <mergeCell ref="P48:R48"/>
    <mergeCell ref="P50:R50"/>
    <mergeCell ref="P58:R58"/>
    <mergeCell ref="B143:C143"/>
    <mergeCell ref="D143:E143"/>
    <mergeCell ref="B141:C141"/>
    <mergeCell ref="D141:E141"/>
    <mergeCell ref="B52:R52"/>
    <mergeCell ref="B58:C58"/>
    <mergeCell ref="B56:C56"/>
    <mergeCell ref="B165:C165"/>
    <mergeCell ref="B121:C121"/>
    <mergeCell ref="B124:C124"/>
    <mergeCell ref="B126:C126"/>
    <mergeCell ref="B130:C130"/>
    <mergeCell ref="B128:C128"/>
    <mergeCell ref="P83:R83"/>
    <mergeCell ref="P101:R101"/>
    <mergeCell ref="B114:R114"/>
    <mergeCell ref="B123:R123"/>
    <mergeCell ref="B112:R112"/>
    <mergeCell ref="B119:C119"/>
    <mergeCell ref="B110:R110"/>
    <mergeCell ref="B115:C115"/>
    <mergeCell ref="B117:C117"/>
    <mergeCell ref="D115:F115"/>
    <mergeCell ref="D117:F117"/>
  </mergeCells>
  <phoneticPr fontId="3"/>
  <dataValidations count="5">
    <dataValidation type="list" allowBlank="1" showInputMessage="1" showErrorMessage="1" sqref="D36:F36">
      <formula1>$S$36:$U$36</formula1>
    </dataValidation>
    <dataValidation type="list" allowBlank="1" showInputMessage="1" showErrorMessage="1" sqref="F56:F58 D56:E57 I72 I74 I76 I78 I80 I82 I90 I92 I94 I96 I98 I100">
      <formula1>$S$56:$T$56</formula1>
    </dataValidation>
    <dataValidation type="list" allowBlank="1" showInputMessage="1" showErrorMessage="1" sqref="D165">
      <formula1>$S$165:$T$165</formula1>
    </dataValidation>
    <dataValidation type="list" allowBlank="1" showInputMessage="1" showErrorMessage="1" sqref="D115:F115 D117:F117 D119:F119 D121:F121">
      <formula1>$S$115:$V$115</formula1>
    </dataValidation>
    <dataValidation type="list" allowBlank="1" showInputMessage="1" showErrorMessage="1" sqref="D124:F124 D126:F126 D128:F128 D130:F130">
      <formula1>$S$124:$X$124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54"/>
  <sheetViews>
    <sheetView zoomScale="85" zoomScaleNormal="85" workbookViewId="0">
      <pane xSplit="1" ySplit="6" topLeftCell="B7" activePane="bottomRight" state="frozen"/>
      <selection pane="topRight" activeCell="B1" sqref="B1"/>
      <selection pane="bottomLeft" activeCell="A8" sqref="A8"/>
      <selection pane="bottomRight"/>
    </sheetView>
  </sheetViews>
  <sheetFormatPr defaultColWidth="9" defaultRowHeight="18.75"/>
  <cols>
    <col min="1" max="1" width="2.125" style="12" customWidth="1"/>
    <col min="2" max="15" width="13.25" style="12" customWidth="1"/>
    <col min="16" max="18" width="13.25" style="13" customWidth="1"/>
    <col min="19" max="28" width="9" style="13"/>
    <col min="29" max="16384" width="9" style="12"/>
  </cols>
  <sheetData>
    <row r="1" spans="1:28" ht="13.5" customHeight="1"/>
    <row r="2" spans="1:28" ht="20.100000000000001" customHeight="1">
      <c r="B2" s="172" t="s">
        <v>167</v>
      </c>
      <c r="C2" s="173"/>
      <c r="D2" s="173"/>
      <c r="E2" s="173"/>
      <c r="F2" s="173"/>
      <c r="G2" s="173"/>
      <c r="H2" s="173"/>
      <c r="I2" s="173"/>
      <c r="J2" s="173"/>
      <c r="K2" s="173"/>
      <c r="L2" s="173"/>
      <c r="M2" s="173"/>
      <c r="N2" s="173"/>
      <c r="O2" s="173"/>
      <c r="P2" s="173"/>
      <c r="Q2" s="173"/>
      <c r="R2" s="174"/>
    </row>
    <row r="3" spans="1:28" ht="4.5" customHeight="1">
      <c r="B3" s="14"/>
      <c r="C3" s="14"/>
      <c r="D3" s="14"/>
      <c r="E3" s="14"/>
      <c r="F3" s="14"/>
      <c r="G3" s="14"/>
      <c r="H3" s="14"/>
      <c r="I3" s="14"/>
      <c r="J3" s="14"/>
      <c r="K3" s="14"/>
      <c r="L3" s="14"/>
      <c r="M3" s="14"/>
      <c r="N3" s="14"/>
      <c r="O3" s="14"/>
      <c r="P3" s="48"/>
      <c r="Q3" s="48"/>
      <c r="R3" s="48"/>
    </row>
    <row r="4" spans="1:28" ht="20.100000000000001" customHeight="1">
      <c r="B4" s="44" t="s">
        <v>23</v>
      </c>
      <c r="C4" s="44"/>
      <c r="D4" s="44"/>
      <c r="E4" s="44"/>
      <c r="F4" s="44"/>
      <c r="G4" s="44"/>
      <c r="H4" s="44"/>
      <c r="I4" s="44"/>
      <c r="J4" s="44"/>
      <c r="K4" s="44"/>
      <c r="L4" s="44"/>
      <c r="M4" s="44"/>
      <c r="N4" s="44"/>
      <c r="O4" s="44"/>
      <c r="P4" s="44"/>
      <c r="Q4" s="44"/>
      <c r="R4" s="44"/>
    </row>
    <row r="5" spans="1:28" ht="20.100000000000001" customHeight="1">
      <c r="B5" s="45"/>
      <c r="C5" s="44" t="s">
        <v>24</v>
      </c>
      <c r="D5" s="46"/>
      <c r="E5" s="46"/>
      <c r="F5" s="46"/>
      <c r="G5" s="46"/>
      <c r="H5" s="46"/>
      <c r="I5" s="46"/>
      <c r="J5" s="46"/>
      <c r="K5" s="46"/>
      <c r="L5" s="46"/>
      <c r="M5" s="46"/>
      <c r="N5" s="46"/>
      <c r="O5" s="46"/>
      <c r="P5" s="44"/>
      <c r="Q5" s="44"/>
      <c r="R5" s="44"/>
    </row>
    <row r="6" spans="1:28" ht="5.0999999999999996" customHeight="1">
      <c r="B6" s="15"/>
      <c r="C6" s="15"/>
      <c r="D6" s="15"/>
      <c r="E6" s="15"/>
      <c r="F6" s="15"/>
      <c r="G6" s="15"/>
      <c r="H6" s="15"/>
      <c r="I6" s="15"/>
      <c r="J6" s="15"/>
      <c r="K6" s="15"/>
      <c r="L6" s="15"/>
      <c r="M6" s="15"/>
      <c r="N6" s="15"/>
      <c r="O6" s="15"/>
      <c r="P6" s="47"/>
      <c r="Q6" s="47"/>
      <c r="R6" s="47"/>
    </row>
    <row r="7" spans="1:28" ht="19.5" customHeight="1">
      <c r="B7" s="146" t="s">
        <v>160</v>
      </c>
      <c r="C7" s="147"/>
      <c r="D7" s="147"/>
      <c r="E7" s="147"/>
      <c r="F7" s="147"/>
      <c r="G7" s="147"/>
      <c r="H7" s="147"/>
      <c r="I7" s="147"/>
      <c r="J7" s="147"/>
      <c r="K7" s="147"/>
      <c r="L7" s="147"/>
      <c r="M7" s="147"/>
      <c r="N7" s="147"/>
      <c r="O7" s="147"/>
      <c r="P7" s="147"/>
      <c r="Q7" s="147"/>
      <c r="R7" s="148"/>
    </row>
    <row r="8" spans="1:28" ht="4.9000000000000004" customHeight="1">
      <c r="A8" s="18"/>
      <c r="B8" s="14"/>
      <c r="C8" s="14"/>
      <c r="D8" s="14"/>
      <c r="E8" s="14"/>
      <c r="F8" s="14"/>
      <c r="G8" s="14"/>
      <c r="H8" s="14"/>
      <c r="I8" s="14"/>
      <c r="J8" s="14"/>
      <c r="K8" s="14"/>
      <c r="L8" s="14"/>
      <c r="M8" s="14"/>
      <c r="N8" s="14"/>
      <c r="O8" s="14"/>
      <c r="P8" s="88"/>
      <c r="Q8" s="88"/>
      <c r="R8" s="88"/>
    </row>
    <row r="9" spans="1:28" ht="45" customHeight="1">
      <c r="B9" s="168" t="s">
        <v>163</v>
      </c>
      <c r="C9" s="168"/>
      <c r="D9" s="168"/>
      <c r="E9" s="168"/>
      <c r="F9" s="168"/>
      <c r="G9" s="168"/>
      <c r="H9" s="168"/>
      <c r="I9" s="168"/>
      <c r="J9" s="168"/>
      <c r="K9" s="168"/>
      <c r="L9" s="168"/>
      <c r="M9" s="168"/>
      <c r="N9" s="168"/>
      <c r="O9" s="168"/>
      <c r="P9" s="168"/>
      <c r="Q9" s="168"/>
      <c r="R9" s="168"/>
      <c r="S9" s="16"/>
      <c r="T9" s="16"/>
      <c r="U9" s="16"/>
      <c r="V9" s="16"/>
      <c r="W9" s="16"/>
      <c r="X9" s="16"/>
      <c r="Y9" s="16"/>
      <c r="Z9" s="16"/>
      <c r="AA9" s="16"/>
      <c r="AB9" s="16"/>
    </row>
    <row r="10" spans="1:28" ht="5.0999999999999996" customHeight="1">
      <c r="B10" s="15"/>
      <c r="C10" s="15"/>
      <c r="D10" s="15"/>
      <c r="E10" s="15"/>
      <c r="F10" s="15"/>
      <c r="G10" s="15"/>
      <c r="H10" s="15"/>
      <c r="I10" s="15"/>
      <c r="J10" s="15"/>
      <c r="K10" s="15"/>
      <c r="L10" s="15"/>
      <c r="M10" s="15"/>
      <c r="N10" s="15"/>
      <c r="O10" s="15"/>
      <c r="P10" s="47"/>
      <c r="Q10" s="47"/>
      <c r="R10" s="47"/>
    </row>
    <row r="11" spans="1:28" ht="19.5" customHeight="1">
      <c r="B11" s="153" t="s">
        <v>35</v>
      </c>
      <c r="C11" s="154"/>
      <c r="D11" s="154"/>
      <c r="E11" s="154"/>
      <c r="F11" s="154"/>
      <c r="G11" s="154"/>
      <c r="H11" s="154"/>
      <c r="I11" s="154"/>
      <c r="J11" s="154"/>
      <c r="K11" s="154"/>
      <c r="L11" s="154"/>
      <c r="M11" s="154"/>
      <c r="N11" s="154"/>
      <c r="O11" s="154"/>
      <c r="P11" s="154"/>
      <c r="Q11" s="154"/>
      <c r="R11" s="155"/>
    </row>
    <row r="12" spans="1:28" ht="4.9000000000000004" customHeight="1">
      <c r="A12" s="18"/>
      <c r="B12" s="14"/>
      <c r="C12" s="14"/>
      <c r="D12" s="14"/>
      <c r="E12" s="14"/>
      <c r="F12" s="14"/>
      <c r="G12" s="14"/>
      <c r="H12" s="14"/>
      <c r="I12" s="14"/>
      <c r="J12" s="14"/>
      <c r="K12" s="14"/>
      <c r="L12" s="14"/>
      <c r="M12" s="14"/>
      <c r="N12" s="14"/>
      <c r="O12" s="14"/>
      <c r="P12" s="88"/>
      <c r="Q12" s="88"/>
      <c r="R12" s="88"/>
    </row>
    <row r="13" spans="1:28" ht="45" customHeight="1">
      <c r="B13" s="168" t="s">
        <v>162</v>
      </c>
      <c r="C13" s="168"/>
      <c r="D13" s="168"/>
      <c r="E13" s="168"/>
      <c r="F13" s="168"/>
      <c r="G13" s="168"/>
      <c r="H13" s="168"/>
      <c r="I13" s="168"/>
      <c r="J13" s="168"/>
      <c r="K13" s="168"/>
      <c r="L13" s="168"/>
      <c r="M13" s="168"/>
      <c r="N13" s="168"/>
      <c r="O13" s="168"/>
      <c r="P13" s="168"/>
      <c r="Q13" s="168"/>
      <c r="R13" s="168"/>
      <c r="S13" s="16"/>
      <c r="T13" s="16"/>
      <c r="U13" s="16"/>
      <c r="V13" s="16"/>
      <c r="W13" s="16"/>
      <c r="X13" s="16"/>
      <c r="Y13" s="16"/>
      <c r="Z13" s="16"/>
      <c r="AA13" s="16"/>
      <c r="AB13" s="16"/>
    </row>
    <row r="14" spans="1:28" ht="4.9000000000000004" customHeight="1">
      <c r="B14" s="14"/>
      <c r="C14" s="14"/>
      <c r="D14" s="14"/>
      <c r="E14" s="14"/>
      <c r="F14" s="14"/>
      <c r="G14" s="14"/>
      <c r="H14" s="14"/>
      <c r="I14" s="14"/>
      <c r="J14" s="14"/>
      <c r="K14" s="14"/>
      <c r="L14" s="14"/>
      <c r="M14" s="14"/>
      <c r="N14" s="14"/>
      <c r="O14" s="14"/>
      <c r="P14" s="44"/>
      <c r="Q14" s="44"/>
      <c r="R14" s="44"/>
      <c r="S14" s="16"/>
      <c r="T14" s="16"/>
      <c r="U14" s="16"/>
      <c r="V14" s="16"/>
      <c r="W14" s="16"/>
      <c r="X14" s="16"/>
      <c r="Y14" s="16"/>
      <c r="Z14" s="16"/>
      <c r="AA14" s="16"/>
      <c r="AB14" s="16"/>
    </row>
    <row r="15" spans="1:28" ht="39.950000000000003" customHeight="1">
      <c r="A15" s="18"/>
      <c r="B15" s="163" t="s">
        <v>161</v>
      </c>
      <c r="C15" s="164"/>
      <c r="D15" s="21" t="s">
        <v>36</v>
      </c>
      <c r="E15" s="76"/>
      <c r="F15" s="20" t="s">
        <v>37</v>
      </c>
      <c r="G15" s="84" t="s">
        <v>192</v>
      </c>
      <c r="H15" s="44"/>
      <c r="I15" s="44"/>
      <c r="J15" s="44"/>
      <c r="K15" s="44"/>
      <c r="L15" s="44"/>
      <c r="M15" s="44"/>
      <c r="N15" s="44"/>
      <c r="O15" s="44"/>
      <c r="P15" s="44"/>
      <c r="Q15" s="44"/>
      <c r="R15" s="44"/>
    </row>
    <row r="16" spans="1:28" ht="4.9000000000000004" customHeight="1">
      <c r="B16" s="14"/>
      <c r="C16" s="14"/>
      <c r="D16" s="14"/>
      <c r="E16" s="14"/>
      <c r="F16" s="14"/>
      <c r="G16" s="14"/>
      <c r="H16" s="14"/>
      <c r="I16" s="14"/>
      <c r="J16" s="14"/>
      <c r="K16" s="14"/>
      <c r="L16" s="14"/>
      <c r="M16" s="14"/>
      <c r="N16" s="14"/>
      <c r="O16" s="14"/>
      <c r="P16" s="47"/>
      <c r="Q16" s="47"/>
      <c r="R16" s="47"/>
      <c r="S16" s="16"/>
      <c r="T16" s="16"/>
      <c r="U16" s="16"/>
      <c r="V16" s="16"/>
      <c r="W16" s="16"/>
      <c r="X16" s="16"/>
      <c r="Y16" s="16"/>
      <c r="Z16" s="16"/>
      <c r="AA16" s="16"/>
      <c r="AB16" s="16"/>
    </row>
    <row r="17" spans="1:28" ht="19.5" customHeight="1">
      <c r="B17" s="153" t="s">
        <v>179</v>
      </c>
      <c r="C17" s="154"/>
      <c r="D17" s="154"/>
      <c r="E17" s="154"/>
      <c r="F17" s="154"/>
      <c r="G17" s="154"/>
      <c r="H17" s="154"/>
      <c r="I17" s="154"/>
      <c r="J17" s="154"/>
      <c r="K17" s="154"/>
      <c r="L17" s="154"/>
      <c r="M17" s="154"/>
      <c r="N17" s="154"/>
      <c r="O17" s="154"/>
      <c r="P17" s="154"/>
      <c r="Q17" s="154"/>
      <c r="R17" s="155"/>
    </row>
    <row r="18" spans="1:28" ht="4.9000000000000004" customHeight="1">
      <c r="A18" s="18"/>
      <c r="B18" s="14"/>
      <c r="C18" s="14"/>
      <c r="D18" s="14"/>
      <c r="E18" s="14"/>
      <c r="F18" s="14"/>
      <c r="G18" s="14"/>
      <c r="H18" s="14"/>
      <c r="I18" s="14"/>
      <c r="J18" s="14"/>
      <c r="K18" s="14"/>
      <c r="L18" s="14"/>
      <c r="M18" s="14"/>
      <c r="N18" s="14"/>
      <c r="O18" s="14"/>
      <c r="P18" s="88"/>
      <c r="Q18" s="88"/>
      <c r="R18" s="88"/>
    </row>
    <row r="19" spans="1:28" ht="45" customHeight="1">
      <c r="B19" s="168" t="s">
        <v>182</v>
      </c>
      <c r="C19" s="168"/>
      <c r="D19" s="168"/>
      <c r="E19" s="168"/>
      <c r="F19" s="168"/>
      <c r="G19" s="168"/>
      <c r="H19" s="168"/>
      <c r="I19" s="168"/>
      <c r="J19" s="168"/>
      <c r="K19" s="168"/>
      <c r="L19" s="168"/>
      <c r="M19" s="168"/>
      <c r="N19" s="168"/>
      <c r="O19" s="168"/>
      <c r="P19" s="168"/>
      <c r="Q19" s="168"/>
      <c r="R19" s="168"/>
      <c r="S19" s="16"/>
      <c r="T19" s="16"/>
      <c r="U19" s="16"/>
      <c r="V19" s="16"/>
      <c r="W19" s="16"/>
      <c r="X19" s="16"/>
      <c r="Y19" s="16"/>
      <c r="Z19" s="16"/>
      <c r="AA19" s="16"/>
      <c r="AB19" s="16"/>
    </row>
    <row r="20" spans="1:28" ht="4.9000000000000004" customHeight="1">
      <c r="B20" s="14"/>
      <c r="C20" s="14"/>
      <c r="D20" s="14"/>
      <c r="E20" s="14"/>
      <c r="F20" s="14"/>
      <c r="G20" s="14"/>
      <c r="H20" s="14"/>
      <c r="I20" s="14"/>
      <c r="J20" s="14"/>
      <c r="K20" s="14"/>
      <c r="L20" s="14"/>
      <c r="M20" s="14"/>
      <c r="N20" s="14"/>
      <c r="O20" s="14"/>
      <c r="P20" s="44"/>
      <c r="Q20" s="44"/>
      <c r="R20" s="44"/>
      <c r="S20" s="16"/>
      <c r="T20" s="16"/>
      <c r="U20" s="16"/>
      <c r="V20" s="16"/>
      <c r="W20" s="16"/>
      <c r="X20" s="16"/>
      <c r="Y20" s="16"/>
      <c r="Z20" s="16"/>
      <c r="AA20" s="16"/>
      <c r="AB20" s="16"/>
    </row>
    <row r="21" spans="1:28" ht="39.950000000000003" customHeight="1">
      <c r="A21" s="18"/>
      <c r="B21" s="165" t="s">
        <v>127</v>
      </c>
      <c r="C21" s="166"/>
      <c r="D21" s="21" t="s">
        <v>45</v>
      </c>
      <c r="E21" s="27"/>
      <c r="F21" s="20" t="s">
        <v>46</v>
      </c>
      <c r="G21" s="21" t="s">
        <v>47</v>
      </c>
      <c r="H21" s="27"/>
      <c r="I21" s="20" t="s">
        <v>48</v>
      </c>
      <c r="J21" s="22" t="s">
        <v>49</v>
      </c>
      <c r="K21" s="27"/>
      <c r="L21" s="20" t="s">
        <v>50</v>
      </c>
      <c r="M21" s="22" t="s">
        <v>51</v>
      </c>
      <c r="N21" s="27"/>
      <c r="O21" s="20" t="s">
        <v>52</v>
      </c>
      <c r="P21" s="158" t="s">
        <v>169</v>
      </c>
      <c r="Q21" s="139"/>
      <c r="R21" s="140"/>
      <c r="Z21" s="12"/>
      <c r="AA21" s="12"/>
      <c r="AB21" s="12"/>
    </row>
    <row r="22" spans="1:28" ht="5.0999999999999996" customHeight="1">
      <c r="B22" s="15"/>
      <c r="C22" s="15"/>
      <c r="D22" s="15"/>
      <c r="E22" s="15"/>
      <c r="F22" s="15"/>
      <c r="G22" s="15"/>
      <c r="H22" s="15"/>
      <c r="I22" s="15"/>
      <c r="J22" s="15"/>
      <c r="K22" s="15"/>
      <c r="L22" s="15"/>
      <c r="M22" s="15"/>
      <c r="N22" s="15"/>
      <c r="O22" s="15"/>
      <c r="P22" s="44"/>
      <c r="Q22" s="44"/>
      <c r="R22" s="44"/>
    </row>
    <row r="23" spans="1:28" ht="39.950000000000003" customHeight="1">
      <c r="A23" s="18"/>
      <c r="B23" s="165" t="s">
        <v>128</v>
      </c>
      <c r="C23" s="166"/>
      <c r="D23" s="21" t="s">
        <v>45</v>
      </c>
      <c r="E23" s="27"/>
      <c r="F23" s="20" t="s">
        <v>46</v>
      </c>
      <c r="G23" s="21" t="s">
        <v>53</v>
      </c>
      <c r="H23" s="27"/>
      <c r="I23" s="20" t="s">
        <v>50</v>
      </c>
      <c r="J23" s="84" t="s">
        <v>172</v>
      </c>
      <c r="K23" s="44"/>
      <c r="L23" s="44"/>
      <c r="M23" s="44"/>
      <c r="N23" s="44"/>
      <c r="O23" s="44"/>
      <c r="P23" s="44"/>
      <c r="Q23" s="44"/>
      <c r="R23" s="44"/>
      <c r="Z23" s="12"/>
      <c r="AA23" s="12"/>
      <c r="AB23" s="12"/>
    </row>
    <row r="24" spans="1:28" ht="5.0999999999999996" customHeight="1">
      <c r="B24" s="15"/>
      <c r="C24" s="15"/>
      <c r="D24" s="15"/>
      <c r="E24" s="15"/>
      <c r="F24" s="15"/>
      <c r="G24" s="15"/>
      <c r="H24" s="15"/>
      <c r="I24" s="15"/>
      <c r="J24" s="15"/>
      <c r="K24" s="15"/>
      <c r="L24" s="15"/>
      <c r="M24" s="15"/>
      <c r="N24" s="15"/>
      <c r="O24" s="15"/>
      <c r="P24" s="47"/>
      <c r="Q24" s="47"/>
      <c r="R24" s="47"/>
    </row>
    <row r="25" spans="1:28" ht="19.5" customHeight="1">
      <c r="B25" s="153" t="s">
        <v>55</v>
      </c>
      <c r="C25" s="154"/>
      <c r="D25" s="154"/>
      <c r="E25" s="154"/>
      <c r="F25" s="154"/>
      <c r="G25" s="154"/>
      <c r="H25" s="154"/>
      <c r="I25" s="154"/>
      <c r="J25" s="154"/>
      <c r="K25" s="154"/>
      <c r="L25" s="154"/>
      <c r="M25" s="154"/>
      <c r="N25" s="154"/>
      <c r="O25" s="154"/>
      <c r="P25" s="154"/>
      <c r="Q25" s="154"/>
      <c r="R25" s="155"/>
    </row>
    <row r="26" spans="1:28" ht="4.9000000000000004" customHeight="1">
      <c r="A26" s="18"/>
      <c r="B26" s="14"/>
      <c r="C26" s="14"/>
      <c r="D26" s="14"/>
      <c r="E26" s="14"/>
      <c r="F26" s="14"/>
      <c r="G26" s="14"/>
      <c r="H26" s="14"/>
      <c r="I26" s="14"/>
      <c r="J26" s="14"/>
      <c r="K26" s="14"/>
      <c r="L26" s="14"/>
      <c r="M26" s="14"/>
      <c r="N26" s="14"/>
      <c r="O26" s="14"/>
      <c r="P26" s="88"/>
      <c r="Q26" s="88"/>
      <c r="R26" s="88"/>
    </row>
    <row r="27" spans="1:28" ht="45" customHeight="1">
      <c r="B27" s="175" t="s">
        <v>205</v>
      </c>
      <c r="C27" s="175"/>
      <c r="D27" s="175"/>
      <c r="E27" s="175"/>
      <c r="F27" s="175"/>
      <c r="G27" s="175"/>
      <c r="H27" s="175"/>
      <c r="I27" s="175"/>
      <c r="J27" s="175"/>
      <c r="K27" s="175"/>
      <c r="L27" s="175"/>
      <c r="M27" s="175"/>
      <c r="N27" s="175"/>
      <c r="O27" s="175"/>
      <c r="P27" s="175"/>
      <c r="Q27" s="175"/>
      <c r="R27" s="175"/>
      <c r="S27" s="16"/>
      <c r="T27" s="16"/>
      <c r="U27" s="16"/>
      <c r="V27" s="16"/>
      <c r="W27" s="16"/>
      <c r="X27" s="16"/>
      <c r="Y27" s="16"/>
      <c r="Z27" s="16"/>
      <c r="AA27" s="16"/>
      <c r="AB27" s="16"/>
    </row>
    <row r="28" spans="1:28" ht="4.9000000000000004" customHeight="1">
      <c r="A28" s="18"/>
      <c r="B28" s="14"/>
      <c r="C28" s="14"/>
      <c r="D28" s="14"/>
      <c r="E28" s="14"/>
      <c r="F28" s="14"/>
      <c r="G28" s="14"/>
      <c r="H28" s="14"/>
      <c r="I28" s="14"/>
      <c r="J28" s="14"/>
      <c r="K28" s="14"/>
      <c r="L28" s="14"/>
      <c r="M28" s="14"/>
      <c r="N28" s="14"/>
      <c r="O28" s="14"/>
      <c r="P28" s="48"/>
      <c r="Q28" s="48"/>
      <c r="R28" s="48"/>
    </row>
    <row r="29" spans="1:28" ht="39.950000000000003" customHeight="1">
      <c r="A29" s="18"/>
      <c r="B29" s="163" t="s">
        <v>56</v>
      </c>
      <c r="C29" s="145"/>
      <c r="D29" s="159"/>
      <c r="E29" s="167"/>
      <c r="F29" s="24" t="s">
        <v>50</v>
      </c>
      <c r="G29" s="84" t="s">
        <v>193</v>
      </c>
      <c r="H29" s="17"/>
      <c r="I29" s="17"/>
      <c r="J29" s="17"/>
      <c r="K29" s="17"/>
      <c r="L29" s="17"/>
      <c r="M29" s="17"/>
      <c r="N29" s="17"/>
      <c r="O29" s="17"/>
      <c r="P29" s="44"/>
      <c r="Q29" s="44"/>
      <c r="R29" s="44"/>
      <c r="Z29" s="12"/>
      <c r="AA29" s="12"/>
      <c r="AB29" s="12"/>
    </row>
    <row r="30" spans="1:28" ht="4.9000000000000004" customHeight="1">
      <c r="A30" s="18"/>
      <c r="B30" s="14"/>
      <c r="C30" s="14"/>
      <c r="D30" s="14"/>
      <c r="E30" s="14"/>
      <c r="F30" s="14"/>
      <c r="G30" s="17"/>
      <c r="H30" s="17"/>
      <c r="I30" s="17"/>
      <c r="J30" s="17"/>
      <c r="K30" s="17"/>
      <c r="L30" s="17"/>
      <c r="M30" s="17"/>
      <c r="N30" s="17"/>
      <c r="O30" s="17"/>
      <c r="P30" s="44"/>
      <c r="Q30" s="44"/>
      <c r="R30" s="44"/>
      <c r="Z30" s="12"/>
      <c r="AA30" s="12"/>
      <c r="AB30" s="12"/>
    </row>
    <row r="31" spans="1:28" ht="39.950000000000003" customHeight="1">
      <c r="A31" s="18"/>
      <c r="B31" s="163" t="s">
        <v>57</v>
      </c>
      <c r="C31" s="145"/>
      <c r="D31" s="159"/>
      <c r="E31" s="167"/>
      <c r="F31" s="24" t="s">
        <v>50</v>
      </c>
      <c r="G31" s="84" t="s">
        <v>193</v>
      </c>
      <c r="H31" s="17"/>
      <c r="I31" s="17"/>
      <c r="J31" s="17"/>
      <c r="K31" s="17"/>
      <c r="L31" s="17"/>
      <c r="M31" s="17"/>
      <c r="N31" s="17"/>
      <c r="O31" s="17"/>
      <c r="P31" s="44"/>
      <c r="Q31" s="44"/>
      <c r="R31" s="44"/>
      <c r="Z31" s="12"/>
      <c r="AA31" s="12"/>
      <c r="AB31" s="12"/>
    </row>
    <row r="32" spans="1:28" ht="5.0999999999999996" customHeight="1">
      <c r="B32" s="15"/>
      <c r="C32" s="15"/>
      <c r="D32" s="15"/>
      <c r="E32" s="15"/>
      <c r="F32" s="15"/>
      <c r="G32" s="15"/>
      <c r="H32" s="15"/>
      <c r="I32" s="15"/>
      <c r="J32" s="15"/>
      <c r="K32" s="15"/>
      <c r="L32" s="15"/>
      <c r="M32" s="15"/>
      <c r="N32" s="15"/>
      <c r="O32" s="15"/>
      <c r="P32" s="47"/>
      <c r="Q32" s="47"/>
      <c r="R32" s="47"/>
    </row>
    <row r="33" spans="1:28" ht="19.5" customHeight="1">
      <c r="B33" s="153" t="s">
        <v>164</v>
      </c>
      <c r="C33" s="154"/>
      <c r="D33" s="154"/>
      <c r="E33" s="154"/>
      <c r="F33" s="154"/>
      <c r="G33" s="154"/>
      <c r="H33" s="154"/>
      <c r="I33" s="154"/>
      <c r="J33" s="154"/>
      <c r="K33" s="154"/>
      <c r="L33" s="154"/>
      <c r="M33" s="154"/>
      <c r="N33" s="154"/>
      <c r="O33" s="154"/>
      <c r="P33" s="154"/>
      <c r="Q33" s="154"/>
      <c r="R33" s="155"/>
    </row>
    <row r="34" spans="1:28" ht="4.9000000000000004" customHeight="1">
      <c r="A34" s="18"/>
      <c r="B34" s="14"/>
      <c r="C34" s="14"/>
      <c r="D34" s="14"/>
      <c r="E34" s="14"/>
      <c r="F34" s="14"/>
      <c r="G34" s="14"/>
      <c r="H34" s="14"/>
      <c r="I34" s="14"/>
      <c r="J34" s="14"/>
      <c r="K34" s="14"/>
      <c r="L34" s="14"/>
      <c r="M34" s="14"/>
      <c r="N34" s="14"/>
      <c r="O34" s="14"/>
      <c r="P34" s="88"/>
      <c r="Q34" s="88"/>
      <c r="R34" s="88"/>
    </row>
    <row r="35" spans="1:28" ht="45" customHeight="1">
      <c r="B35" s="168" t="s">
        <v>183</v>
      </c>
      <c r="C35" s="168"/>
      <c r="D35" s="168"/>
      <c r="E35" s="168"/>
      <c r="F35" s="168"/>
      <c r="G35" s="168"/>
      <c r="H35" s="168"/>
      <c r="I35" s="168"/>
      <c r="J35" s="168"/>
      <c r="K35" s="168"/>
      <c r="L35" s="168"/>
      <c r="M35" s="168"/>
      <c r="N35" s="168"/>
      <c r="O35" s="168"/>
      <c r="P35" s="168"/>
      <c r="Q35" s="168"/>
      <c r="R35" s="168"/>
      <c r="S35" s="16"/>
      <c r="T35" s="16"/>
      <c r="U35" s="16"/>
      <c r="V35" s="16"/>
      <c r="W35" s="16"/>
      <c r="X35" s="16"/>
      <c r="Y35" s="16"/>
      <c r="Z35" s="16"/>
      <c r="AA35" s="16"/>
      <c r="AB35" s="16"/>
    </row>
    <row r="36" spans="1:28" ht="4.9000000000000004" customHeight="1">
      <c r="A36" s="18"/>
      <c r="B36" s="14"/>
      <c r="C36" s="14"/>
      <c r="D36" s="14"/>
      <c r="E36" s="14"/>
      <c r="F36" s="14"/>
      <c r="G36" s="14"/>
      <c r="H36" s="14"/>
      <c r="I36" s="14"/>
      <c r="J36" s="14"/>
      <c r="K36" s="14"/>
      <c r="L36" s="14"/>
      <c r="M36" s="14"/>
      <c r="N36" s="14"/>
      <c r="O36" s="14"/>
      <c r="P36" s="48"/>
      <c r="Q36" s="48"/>
      <c r="R36" s="48"/>
    </row>
    <row r="37" spans="1:28" ht="39.950000000000003" customHeight="1">
      <c r="A37" s="18"/>
      <c r="B37" s="163" t="s">
        <v>63</v>
      </c>
      <c r="C37" s="145"/>
      <c r="D37" s="21" t="s">
        <v>64</v>
      </c>
      <c r="E37" s="27"/>
      <c r="F37" s="20" t="s">
        <v>46</v>
      </c>
      <c r="G37" s="21" t="s">
        <v>59</v>
      </c>
      <c r="H37" s="27"/>
      <c r="I37" s="20" t="s">
        <v>48</v>
      </c>
      <c r="J37" s="22" t="s">
        <v>54</v>
      </c>
      <c r="K37" s="27"/>
      <c r="L37" s="20" t="s">
        <v>50</v>
      </c>
      <c r="M37" s="22" t="s">
        <v>51</v>
      </c>
      <c r="N37" s="27"/>
      <c r="O37" s="20" t="s">
        <v>52</v>
      </c>
      <c r="P37" s="158" t="s">
        <v>194</v>
      </c>
      <c r="Q37" s="139"/>
      <c r="R37" s="140"/>
      <c r="Z37" s="12"/>
      <c r="AA37" s="12"/>
      <c r="AB37" s="12"/>
    </row>
    <row r="38" spans="1:28" ht="4.9000000000000004" customHeight="1">
      <c r="A38" s="18"/>
      <c r="B38" s="14"/>
      <c r="C38" s="14"/>
      <c r="D38" s="14"/>
      <c r="E38" s="14"/>
      <c r="F38" s="14"/>
      <c r="G38" s="14"/>
      <c r="H38" s="14"/>
      <c r="I38" s="14"/>
      <c r="J38" s="14"/>
      <c r="K38" s="14"/>
      <c r="L38" s="14"/>
      <c r="M38" s="17"/>
      <c r="N38" s="17"/>
      <c r="O38" s="17"/>
      <c r="P38" s="48"/>
      <c r="Q38" s="48"/>
      <c r="R38" s="48"/>
      <c r="Z38" s="12"/>
      <c r="AA38" s="12"/>
      <c r="AB38" s="12"/>
    </row>
    <row r="39" spans="1:28" ht="39.950000000000003" customHeight="1">
      <c r="A39" s="18"/>
      <c r="B39" s="21" t="s">
        <v>65</v>
      </c>
      <c r="C39" s="80"/>
      <c r="D39" s="21" t="s">
        <v>64</v>
      </c>
      <c r="E39" s="27"/>
      <c r="F39" s="20" t="s">
        <v>46</v>
      </c>
      <c r="G39" s="21" t="s">
        <v>59</v>
      </c>
      <c r="H39" s="27"/>
      <c r="I39" s="20" t="s">
        <v>48</v>
      </c>
      <c r="J39" s="22" t="s">
        <v>54</v>
      </c>
      <c r="K39" s="27"/>
      <c r="L39" s="20" t="s">
        <v>50</v>
      </c>
      <c r="M39" s="22" t="s">
        <v>51</v>
      </c>
      <c r="N39" s="27"/>
      <c r="O39" s="20" t="s">
        <v>52</v>
      </c>
      <c r="P39" s="48"/>
      <c r="Q39" s="48"/>
      <c r="R39" s="48"/>
      <c r="Z39" s="12"/>
      <c r="AA39" s="12"/>
      <c r="AB39" s="12"/>
    </row>
    <row r="40" spans="1:28" ht="4.9000000000000004" customHeight="1">
      <c r="A40" s="18"/>
      <c r="B40" s="14"/>
      <c r="C40" s="81"/>
      <c r="D40" s="14"/>
      <c r="E40" s="14"/>
      <c r="F40" s="14"/>
      <c r="G40" s="14"/>
      <c r="H40" s="14"/>
      <c r="I40" s="14"/>
      <c r="J40" s="14"/>
      <c r="K40" s="14"/>
      <c r="L40" s="14"/>
      <c r="M40" s="17"/>
      <c r="N40" s="17"/>
      <c r="O40" s="17"/>
      <c r="P40" s="48"/>
      <c r="Q40" s="48"/>
      <c r="R40" s="48"/>
      <c r="Z40" s="12"/>
      <c r="AA40" s="12"/>
      <c r="AB40" s="12"/>
    </row>
    <row r="41" spans="1:28" ht="39.950000000000003" customHeight="1">
      <c r="A41" s="18"/>
      <c r="B41" s="21" t="s">
        <v>65</v>
      </c>
      <c r="C41" s="80"/>
      <c r="D41" s="21" t="s">
        <v>64</v>
      </c>
      <c r="E41" s="27"/>
      <c r="F41" s="20" t="s">
        <v>46</v>
      </c>
      <c r="G41" s="21" t="s">
        <v>59</v>
      </c>
      <c r="H41" s="27"/>
      <c r="I41" s="20" t="s">
        <v>48</v>
      </c>
      <c r="J41" s="22" t="s">
        <v>54</v>
      </c>
      <c r="K41" s="27"/>
      <c r="L41" s="20" t="s">
        <v>50</v>
      </c>
      <c r="M41" s="22" t="s">
        <v>51</v>
      </c>
      <c r="N41" s="27"/>
      <c r="O41" s="20" t="s">
        <v>52</v>
      </c>
      <c r="P41" s="48"/>
      <c r="Q41" s="48"/>
      <c r="R41" s="48"/>
      <c r="Z41" s="12"/>
      <c r="AA41" s="12"/>
      <c r="AB41" s="12"/>
    </row>
    <row r="42" spans="1:28" ht="4.9000000000000004" customHeight="1">
      <c r="A42" s="18"/>
      <c r="B42" s="14"/>
      <c r="C42" s="81"/>
      <c r="D42" s="14"/>
      <c r="E42" s="14"/>
      <c r="F42" s="14"/>
      <c r="G42" s="14"/>
      <c r="H42" s="14"/>
      <c r="I42" s="14"/>
      <c r="J42" s="14"/>
      <c r="K42" s="14"/>
      <c r="L42" s="14"/>
      <c r="M42" s="17"/>
      <c r="N42" s="17"/>
      <c r="O42" s="17"/>
      <c r="P42" s="48"/>
      <c r="Q42" s="48"/>
      <c r="R42" s="48"/>
      <c r="Z42" s="12"/>
      <c r="AA42" s="12"/>
      <c r="AB42" s="12"/>
    </row>
    <row r="43" spans="1:28" ht="39.950000000000003" customHeight="1">
      <c r="A43" s="18"/>
      <c r="B43" s="21" t="s">
        <v>65</v>
      </c>
      <c r="C43" s="80"/>
      <c r="D43" s="21" t="s">
        <v>64</v>
      </c>
      <c r="E43" s="27"/>
      <c r="F43" s="20" t="s">
        <v>46</v>
      </c>
      <c r="G43" s="21" t="s">
        <v>59</v>
      </c>
      <c r="H43" s="27"/>
      <c r="I43" s="20" t="s">
        <v>48</v>
      </c>
      <c r="J43" s="22" t="s">
        <v>54</v>
      </c>
      <c r="K43" s="27"/>
      <c r="L43" s="20" t="s">
        <v>50</v>
      </c>
      <c r="M43" s="22" t="s">
        <v>51</v>
      </c>
      <c r="N43" s="27"/>
      <c r="O43" s="20" t="s">
        <v>52</v>
      </c>
      <c r="P43" s="48"/>
      <c r="Q43" s="48"/>
      <c r="R43" s="48"/>
      <c r="Z43" s="12"/>
      <c r="AA43" s="12"/>
      <c r="AB43" s="12"/>
    </row>
    <row r="44" spans="1:28" ht="4.9000000000000004" customHeight="1">
      <c r="A44" s="18"/>
      <c r="B44" s="14"/>
      <c r="C44" s="81"/>
      <c r="D44" s="14"/>
      <c r="E44" s="14"/>
      <c r="F44" s="14"/>
      <c r="G44" s="14"/>
      <c r="H44" s="14"/>
      <c r="I44" s="14"/>
      <c r="J44" s="14"/>
      <c r="K44" s="14"/>
      <c r="L44" s="14"/>
      <c r="M44" s="17"/>
      <c r="N44" s="17"/>
      <c r="O44" s="17"/>
      <c r="P44" s="48"/>
      <c r="Q44" s="48"/>
      <c r="R44" s="48"/>
      <c r="Z44" s="12"/>
      <c r="AA44" s="12"/>
      <c r="AB44" s="12"/>
    </row>
    <row r="45" spans="1:28" ht="39.950000000000003" customHeight="1">
      <c r="A45" s="18"/>
      <c r="B45" s="21" t="s">
        <v>65</v>
      </c>
      <c r="C45" s="80"/>
      <c r="D45" s="21" t="s">
        <v>64</v>
      </c>
      <c r="E45" s="27"/>
      <c r="F45" s="20" t="s">
        <v>46</v>
      </c>
      <c r="G45" s="21" t="s">
        <v>59</v>
      </c>
      <c r="H45" s="27"/>
      <c r="I45" s="20" t="s">
        <v>48</v>
      </c>
      <c r="J45" s="22" t="s">
        <v>54</v>
      </c>
      <c r="K45" s="27"/>
      <c r="L45" s="20" t="s">
        <v>50</v>
      </c>
      <c r="M45" s="22" t="s">
        <v>51</v>
      </c>
      <c r="N45" s="27"/>
      <c r="O45" s="20" t="s">
        <v>52</v>
      </c>
      <c r="P45" s="48"/>
      <c r="Q45" s="48"/>
      <c r="R45" s="48"/>
      <c r="Z45" s="12"/>
      <c r="AA45" s="12"/>
      <c r="AB45" s="12"/>
    </row>
    <row r="46" spans="1:28" ht="4.9000000000000004" customHeight="1">
      <c r="A46" s="18"/>
      <c r="B46" s="14"/>
      <c r="C46" s="81"/>
      <c r="D46" s="14"/>
      <c r="E46" s="14"/>
      <c r="F46" s="14"/>
      <c r="G46" s="14"/>
      <c r="H46" s="14"/>
      <c r="I46" s="14"/>
      <c r="J46" s="14"/>
      <c r="K46" s="14"/>
      <c r="L46" s="14"/>
      <c r="M46" s="17"/>
      <c r="N46" s="17"/>
      <c r="O46" s="17"/>
      <c r="P46" s="48"/>
      <c r="Q46" s="48"/>
      <c r="R46" s="48"/>
      <c r="Z46" s="12"/>
      <c r="AA46" s="12"/>
      <c r="AB46" s="12"/>
    </row>
    <row r="47" spans="1:28" ht="39.950000000000003" customHeight="1">
      <c r="A47" s="18"/>
      <c r="B47" s="21" t="s">
        <v>65</v>
      </c>
      <c r="C47" s="80"/>
      <c r="D47" s="21" t="s">
        <v>64</v>
      </c>
      <c r="E47" s="27"/>
      <c r="F47" s="20" t="s">
        <v>46</v>
      </c>
      <c r="G47" s="21" t="s">
        <v>59</v>
      </c>
      <c r="H47" s="27"/>
      <c r="I47" s="20" t="s">
        <v>48</v>
      </c>
      <c r="J47" s="22" t="s">
        <v>54</v>
      </c>
      <c r="K47" s="27"/>
      <c r="L47" s="20" t="s">
        <v>50</v>
      </c>
      <c r="M47" s="22" t="s">
        <v>51</v>
      </c>
      <c r="N47" s="27"/>
      <c r="O47" s="20" t="s">
        <v>52</v>
      </c>
      <c r="P47" s="48"/>
      <c r="Q47" s="48"/>
      <c r="R47" s="48"/>
      <c r="Z47" s="12"/>
      <c r="AA47" s="12"/>
      <c r="AB47" s="12"/>
    </row>
    <row r="48" spans="1:28" ht="5.0999999999999996" customHeight="1">
      <c r="B48" s="15"/>
      <c r="C48" s="15"/>
      <c r="D48" s="15"/>
      <c r="E48" s="15"/>
      <c r="F48" s="15"/>
      <c r="G48" s="15"/>
      <c r="H48" s="15"/>
      <c r="I48" s="15"/>
      <c r="J48" s="15"/>
      <c r="K48" s="15"/>
      <c r="L48" s="15"/>
      <c r="M48" s="15"/>
      <c r="N48" s="15"/>
      <c r="O48" s="15"/>
      <c r="P48" s="47"/>
      <c r="Q48" s="47"/>
      <c r="R48" s="47"/>
    </row>
    <row r="49" spans="1:28" ht="19.5" customHeight="1">
      <c r="B49" s="153" t="s">
        <v>165</v>
      </c>
      <c r="C49" s="154"/>
      <c r="D49" s="154"/>
      <c r="E49" s="154"/>
      <c r="F49" s="154"/>
      <c r="G49" s="154"/>
      <c r="H49" s="154"/>
      <c r="I49" s="154"/>
      <c r="J49" s="154"/>
      <c r="K49" s="154"/>
      <c r="L49" s="154"/>
      <c r="M49" s="154"/>
      <c r="N49" s="154"/>
      <c r="O49" s="154"/>
      <c r="P49" s="154"/>
      <c r="Q49" s="154"/>
      <c r="R49" s="155"/>
    </row>
    <row r="50" spans="1:28" ht="4.9000000000000004" customHeight="1">
      <c r="A50" s="18"/>
      <c r="B50" s="14"/>
      <c r="C50" s="14"/>
      <c r="D50" s="14"/>
      <c r="E50" s="14"/>
      <c r="F50" s="14"/>
      <c r="G50" s="14"/>
      <c r="H50" s="14"/>
      <c r="I50" s="14"/>
      <c r="J50" s="14"/>
      <c r="K50" s="14"/>
      <c r="L50" s="14"/>
      <c r="M50" s="14"/>
      <c r="N50" s="14"/>
      <c r="O50" s="14"/>
      <c r="P50" s="48"/>
      <c r="Q50" s="48"/>
      <c r="R50" s="48"/>
    </row>
    <row r="51" spans="1:28" ht="45" customHeight="1">
      <c r="B51" s="168" t="s">
        <v>137</v>
      </c>
      <c r="C51" s="168"/>
      <c r="D51" s="168"/>
      <c r="E51" s="168"/>
      <c r="F51" s="168"/>
      <c r="G51" s="168"/>
      <c r="H51" s="168"/>
      <c r="I51" s="168"/>
      <c r="J51" s="168"/>
      <c r="K51" s="168"/>
      <c r="L51" s="168"/>
      <c r="M51" s="168"/>
      <c r="N51" s="168"/>
      <c r="O51" s="168"/>
      <c r="P51" s="168"/>
      <c r="Q51" s="168"/>
      <c r="R51" s="168"/>
      <c r="S51" s="16"/>
      <c r="T51" s="16"/>
      <c r="U51" s="16"/>
      <c r="V51" s="16"/>
      <c r="W51" s="16"/>
      <c r="X51" s="16"/>
      <c r="Y51" s="16"/>
      <c r="Z51" s="16"/>
      <c r="AA51" s="16"/>
      <c r="AB51" s="16"/>
    </row>
    <row r="52" spans="1:28" ht="4.9000000000000004" customHeight="1">
      <c r="A52" s="18"/>
      <c r="B52" s="14"/>
      <c r="C52" s="14"/>
      <c r="D52" s="14"/>
      <c r="E52" s="14"/>
      <c r="F52" s="14"/>
      <c r="G52" s="14"/>
      <c r="H52" s="14"/>
      <c r="I52" s="14"/>
      <c r="J52" s="14"/>
      <c r="K52" s="14"/>
      <c r="L52" s="14"/>
      <c r="M52" s="14"/>
      <c r="N52" s="14"/>
      <c r="O52" s="14"/>
      <c r="P52" s="44"/>
      <c r="Q52" s="44"/>
      <c r="R52" s="44"/>
    </row>
    <row r="53" spans="1:28" ht="39.950000000000003" customHeight="1">
      <c r="A53" s="18"/>
      <c r="B53" s="163" t="s">
        <v>66</v>
      </c>
      <c r="C53" s="145"/>
      <c r="D53" s="159"/>
      <c r="E53" s="167"/>
      <c r="F53" s="24" t="s">
        <v>67</v>
      </c>
      <c r="G53" s="84" t="s">
        <v>195</v>
      </c>
      <c r="H53" s="17"/>
      <c r="I53" s="17"/>
      <c r="J53" s="17"/>
      <c r="K53" s="17"/>
      <c r="L53" s="17"/>
      <c r="M53" s="17"/>
      <c r="N53" s="17"/>
      <c r="O53" s="17"/>
      <c r="P53" s="44"/>
      <c r="Q53" s="44"/>
      <c r="R53" s="44"/>
      <c r="Z53" s="12"/>
      <c r="AA53" s="12"/>
      <c r="AB53" s="12"/>
    </row>
    <row r="54" spans="1:28" ht="4.5" customHeight="1">
      <c r="B54" s="14"/>
      <c r="C54" s="14"/>
      <c r="D54" s="14"/>
      <c r="E54" s="14"/>
      <c r="F54" s="14"/>
      <c r="G54" s="15"/>
      <c r="H54" s="15"/>
      <c r="I54" s="15"/>
      <c r="J54" s="15"/>
      <c r="K54" s="15"/>
      <c r="L54" s="15"/>
      <c r="M54" s="15"/>
      <c r="N54" s="15"/>
      <c r="O54" s="15"/>
      <c r="P54" s="15"/>
      <c r="Q54" s="15"/>
      <c r="R54" s="15"/>
    </row>
  </sheetData>
  <mergeCells count="25">
    <mergeCell ref="B2:R2"/>
    <mergeCell ref="P21:R21"/>
    <mergeCell ref="B21:C21"/>
    <mergeCell ref="B23:C23"/>
    <mergeCell ref="B17:R17"/>
    <mergeCell ref="B19:R19"/>
    <mergeCell ref="B7:R7"/>
    <mergeCell ref="B11:R11"/>
    <mergeCell ref="B13:R13"/>
    <mergeCell ref="B15:C15"/>
    <mergeCell ref="B9:R9"/>
    <mergeCell ref="B51:R51"/>
    <mergeCell ref="B53:C53"/>
    <mergeCell ref="D53:E53"/>
    <mergeCell ref="B37:C37"/>
    <mergeCell ref="B25:R25"/>
    <mergeCell ref="B27:R27"/>
    <mergeCell ref="B29:C29"/>
    <mergeCell ref="D29:E29"/>
    <mergeCell ref="B49:R49"/>
    <mergeCell ref="P37:R37"/>
    <mergeCell ref="B33:R33"/>
    <mergeCell ref="B35:R35"/>
    <mergeCell ref="B31:C31"/>
    <mergeCell ref="D31:E31"/>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79998168889431442"/>
  </sheetPr>
  <dimension ref="A1:AC104"/>
  <sheetViews>
    <sheetView workbookViewId="0">
      <selection activeCell="M96" sqref="M96"/>
    </sheetView>
  </sheetViews>
  <sheetFormatPr defaultColWidth="9" defaultRowHeight="18.75"/>
  <cols>
    <col min="1" max="1" width="2.125" style="12" customWidth="1"/>
    <col min="2" max="2" width="3.125" style="13" customWidth="1"/>
    <col min="3" max="3" width="13.25" style="12" customWidth="1"/>
    <col min="4" max="4" width="19.25" style="12" customWidth="1"/>
    <col min="5" max="14" width="11" style="12" customWidth="1"/>
    <col min="15" max="15" width="0.75" style="12" customWidth="1"/>
    <col min="16" max="16" width="11" style="12" customWidth="1"/>
    <col min="17" max="17" width="3.125" style="12" customWidth="1"/>
    <col min="18" max="23" width="9" style="13"/>
    <col min="24" max="16384" width="9" style="12"/>
  </cols>
  <sheetData>
    <row r="1" spans="1:29" ht="13.5" customHeight="1"/>
    <row r="2" spans="1:29" ht="20.100000000000001" customHeight="1">
      <c r="B2" s="184" t="s">
        <v>101</v>
      </c>
      <c r="C2" s="184"/>
      <c r="D2" s="184"/>
      <c r="E2" s="184"/>
      <c r="F2" s="184"/>
      <c r="G2" s="184"/>
      <c r="H2" s="184"/>
      <c r="I2" s="184"/>
      <c r="J2" s="184"/>
      <c r="K2" s="184"/>
      <c r="L2" s="184"/>
      <c r="M2" s="184"/>
      <c r="N2" s="184"/>
      <c r="O2" s="184"/>
      <c r="P2" s="184"/>
      <c r="Q2" s="184"/>
    </row>
    <row r="3" spans="1:29" ht="5.0999999999999996" customHeight="1">
      <c r="B3" s="15"/>
      <c r="C3" s="15"/>
      <c r="D3" s="15"/>
      <c r="E3" s="15"/>
      <c r="F3" s="15"/>
      <c r="G3" s="15"/>
      <c r="H3" s="15"/>
      <c r="I3" s="15"/>
      <c r="J3" s="15"/>
      <c r="K3" s="15"/>
      <c r="L3" s="15"/>
      <c r="M3" s="15"/>
      <c r="N3" s="15"/>
      <c r="O3" s="67"/>
      <c r="P3" s="15"/>
      <c r="Q3" s="15"/>
      <c r="X3" s="13"/>
      <c r="Y3" s="13"/>
      <c r="Z3" s="13"/>
      <c r="AA3" s="13"/>
      <c r="AB3" s="13"/>
      <c r="AC3" s="13"/>
    </row>
    <row r="4" spans="1:29" ht="19.5" customHeight="1">
      <c r="B4" s="200" t="s">
        <v>199</v>
      </c>
      <c r="C4" s="200"/>
      <c r="D4" s="200"/>
      <c r="E4" s="200"/>
      <c r="F4" s="200"/>
      <c r="G4" s="200"/>
      <c r="H4" s="200"/>
      <c r="I4" s="200"/>
      <c r="J4" s="200"/>
      <c r="K4" s="200"/>
      <c r="L4" s="200"/>
      <c r="M4" s="200"/>
      <c r="N4" s="200"/>
      <c r="O4" s="200"/>
      <c r="P4" s="200"/>
      <c r="Q4" s="200"/>
      <c r="X4" s="13"/>
      <c r="Y4" s="13"/>
      <c r="Z4" s="13"/>
      <c r="AA4" s="13"/>
      <c r="AB4" s="13"/>
      <c r="AC4" s="13"/>
    </row>
    <row r="5" spans="1:29" ht="5.0999999999999996" customHeight="1">
      <c r="B5" s="194"/>
      <c r="C5" s="195"/>
      <c r="D5" s="196"/>
      <c r="E5" s="194"/>
      <c r="F5" s="195"/>
      <c r="G5" s="196"/>
      <c r="H5" s="15"/>
      <c r="I5" s="15"/>
      <c r="J5" s="15"/>
      <c r="K5" s="15"/>
      <c r="L5" s="15"/>
      <c r="M5" s="15"/>
      <c r="N5" s="15"/>
      <c r="O5" s="67"/>
      <c r="P5" s="15"/>
      <c r="Q5" s="15"/>
      <c r="X5" s="13"/>
      <c r="Y5" s="13"/>
      <c r="Z5" s="13"/>
      <c r="AA5" s="13"/>
      <c r="AB5" s="13"/>
      <c r="AC5" s="13"/>
    </row>
    <row r="6" spans="1:29" ht="20.100000000000001" customHeight="1">
      <c r="A6" s="18"/>
      <c r="B6" s="15"/>
      <c r="C6" s="187"/>
      <c r="D6" s="188"/>
      <c r="E6" s="191" t="s">
        <v>102</v>
      </c>
      <c r="F6" s="192"/>
      <c r="G6" s="192"/>
      <c r="H6" s="192"/>
      <c r="I6" s="192"/>
      <c r="J6" s="192"/>
      <c r="K6" s="192"/>
      <c r="L6" s="192"/>
      <c r="M6" s="192"/>
      <c r="N6" s="193"/>
      <c r="O6" s="63" t="s">
        <v>115</v>
      </c>
      <c r="P6" s="180" t="s">
        <v>168</v>
      </c>
      <c r="Q6" s="15"/>
    </row>
    <row r="7" spans="1:29" ht="20.100000000000001" customHeight="1">
      <c r="A7" s="18"/>
      <c r="B7" s="15"/>
      <c r="C7" s="189"/>
      <c r="D7" s="190"/>
      <c r="E7" s="59">
        <v>1</v>
      </c>
      <c r="F7" s="59">
        <v>2</v>
      </c>
      <c r="G7" s="59">
        <v>3</v>
      </c>
      <c r="H7" s="59">
        <v>4</v>
      </c>
      <c r="I7" s="59">
        <v>5</v>
      </c>
      <c r="J7" s="59">
        <v>6</v>
      </c>
      <c r="K7" s="59">
        <v>7</v>
      </c>
      <c r="L7" s="59">
        <v>8</v>
      </c>
      <c r="M7" s="59">
        <v>9</v>
      </c>
      <c r="N7" s="90">
        <v>10</v>
      </c>
      <c r="O7" s="70" t="s">
        <v>115</v>
      </c>
      <c r="P7" s="181"/>
      <c r="Q7" s="15"/>
    </row>
    <row r="8" spans="1:29" ht="20.100000000000001" customHeight="1">
      <c r="A8" s="18"/>
      <c r="B8" s="15"/>
      <c r="C8" s="49"/>
      <c r="D8" s="50"/>
      <c r="E8" s="34" t="str">
        <f>IF(E7&gt;入力シートA!$D$12,"-",IF(入力シートA!$E$14=E7,"l2実証",IF(入力シートA!$E$16=E7,"l4実証",IF(入力シートA!$E$18=E7,"l4本格",""))))</f>
        <v>-</v>
      </c>
      <c r="F8" s="34" t="str">
        <f>IF(F7&gt;入力シートA!$D$12,"-",IF(入力シートA!$E$14=F7,"l2実証",IF(入力シートA!$E$16=F7,"l4実証",IF(入力シートA!$E$18=F7,"l4本格",E8))))</f>
        <v>-</v>
      </c>
      <c r="G8" s="34" t="str">
        <f>IF(G7&gt;入力シートA!$D$12,"-",IF(入力シートA!$E$14=G7,"l2実証",IF(入力シートA!$E$16=G7,"l4実証",IF(入力シートA!$E$18=G7,"l4本格",F8))))</f>
        <v>-</v>
      </c>
      <c r="H8" s="34" t="str">
        <f>IF(H7&gt;入力シートA!$D$12,"-",IF(入力シートA!$E$14=H7,"l2実証",IF(入力シートA!$E$16=H7,"l4実証",IF(入力シートA!$E$18=H7,"l4本格",G8))))</f>
        <v>-</v>
      </c>
      <c r="I8" s="34" t="str">
        <f>IF(I7&gt;入力シートA!$D$12,"-",IF(入力シートA!$E$14=I7,"l2実証",IF(入力シートA!$E$16=I7,"l4実証",IF(入力シートA!$E$18=I7,"l4本格",H8))))</f>
        <v>-</v>
      </c>
      <c r="J8" s="34" t="str">
        <f>IF(J7&gt;入力シートA!$D$12,"-",IF(入力シートA!$E$14=J7,"l2実証",IF(入力シートA!$E$16=J7,"l4実証",IF(入力シートA!$E$18=J7,"l4本格",I8))))</f>
        <v>-</v>
      </c>
      <c r="K8" s="34" t="str">
        <f>IF(K7&gt;入力シートA!$D$12,"-",IF(入力シートA!$E$14=K7,"l2実証",IF(入力シートA!$E$16=K7,"l4実証",IF(入力シートA!$E$18=K7,"l4本格",J8))))</f>
        <v>-</v>
      </c>
      <c r="L8" s="34" t="str">
        <f>IF(L7&gt;入力シートA!$D$12,"-",IF(入力シートA!$E$14=L7,"l2実証",IF(入力シートA!$E$16=L7,"l4実証",IF(入力シートA!$E$18=L7,"l4本格",K8))))</f>
        <v>-</v>
      </c>
      <c r="M8" s="34" t="str">
        <f>IF(M7&gt;入力シートA!$D$12,"-",IF(入力シートA!$E$14=M7,"l2実証",IF(入力シートA!$E$16=M7,"l4実証",IF(入力シートA!$E$18=M7,"l4本格",L8))))</f>
        <v>-</v>
      </c>
      <c r="N8" s="34" t="str">
        <f>IF(N7&gt;入力シートA!$D$12,"-",IF(入力シートA!$E$14=N7,"l2実証",IF(入力シートA!$E$16=N7,"l4実証",IF(入力シートA!$E$18=N7,"l4本格",M8))))</f>
        <v>-</v>
      </c>
      <c r="O8" s="71"/>
      <c r="P8" s="91" t="s">
        <v>44</v>
      </c>
      <c r="Q8" s="15"/>
    </row>
    <row r="9" spans="1:29" ht="20.100000000000001" customHeight="1">
      <c r="A9" s="18"/>
      <c r="B9" s="15"/>
      <c r="C9" s="182" t="s">
        <v>103</v>
      </c>
      <c r="D9" s="30" t="s">
        <v>75</v>
      </c>
      <c r="E9" s="35" t="str">
        <f>IF(E8="l2実証",SUM(入力シートA!$E$26,入力シートA!$H$26,入力シートA!$K$26,入力シートA!$N$26),IF(E8="l4実証",SUM(入力シートA!$E$28,入力シートA!$H$28,入力シートA!$K$28,入力シートA!$N$28),IF(E8="l4本格",SUM(入力シートA!$E$30,入力シートA!$H$30,入力シートA!$K$30,入力シートA!$N$30),"")))</f>
        <v/>
      </c>
      <c r="F9" s="35" t="str">
        <f>IF(F8="l2実証",SUM(入力シートA!$E$26,入力シートA!$H$26,入力シートA!$K$26,入力シートA!$N$26),IF(F8="l4実証",SUM(入力シートA!$E$28,入力シートA!$H$28,入力シートA!$K$28,入力シートA!$N$28),IF(F8="l4本格",SUM(入力シートA!$E$30,入力シートA!$H$30,入力シートA!$K$30,入力シートA!$N$30),"")))</f>
        <v/>
      </c>
      <c r="G9" s="35" t="str">
        <f>IF(G8="l2実証",SUM(入力シートA!$E$26,入力シートA!$H$26,入力シートA!$K$26,入力シートA!$N$26),IF(G8="l4実証",SUM(入力シートA!$E$28,入力シートA!$H$28,入力シートA!$K$28,入力シートA!$N$28),IF(G8="l4本格",SUM(入力シートA!$E$30,入力シートA!$H$30,入力シートA!$K$30,入力シートA!$N$30),"")))</f>
        <v/>
      </c>
      <c r="H9" s="35" t="str">
        <f>IF(H8="l2実証",SUM(入力シートA!$E$26,入力シートA!$H$26,入力シートA!$K$26,入力シートA!$N$26),IF(H8="l4実証",SUM(入力シートA!$E$28,入力シートA!$H$28,入力シートA!$K$28,入力シートA!$N$28),IF(H8="l4本格",SUM(入力シートA!$E$30,入力シートA!$H$30,入力シートA!$K$30,入力シートA!$N$30),"")))</f>
        <v/>
      </c>
      <c r="I9" s="35" t="str">
        <f>IF(I8="l2実証",SUM(入力シートA!$E$26,入力シートA!$H$26,入力シートA!$K$26,入力シートA!$N$26),IF(I8="l4実証",SUM(入力シートA!$E$28,入力シートA!$H$28,入力シートA!$K$28,入力シートA!$N$28),IF(I8="l4本格",SUM(入力シートA!$E$30,入力シートA!$H$30,入力シートA!$K$30,入力シートA!$N$30),"")))</f>
        <v/>
      </c>
      <c r="J9" s="35" t="str">
        <f>IF(J8="l2実証",SUM(入力シートA!$E$26,入力シートA!$H$26,入力シートA!$K$26,入力シートA!$N$26),IF(J8="l4実証",SUM(入力シートA!$E$28,入力シートA!$H$28,入力シートA!$K$28,入力シートA!$N$28),IF(J8="l4本格",SUM(入力シートA!$E$30,入力シートA!$H$30,入力シートA!$K$30,入力シートA!$N$30),"")))</f>
        <v/>
      </c>
      <c r="K9" s="35" t="str">
        <f>IF(K8="l2実証",SUM(入力シートA!$E$26,入力シートA!$H$26,入力シートA!$K$26,入力シートA!$N$26),IF(K8="l4実証",SUM(入力シートA!$E$28,入力シートA!$H$28,入力シートA!$K$28,入力シートA!$N$28),IF(K8="l4本格",SUM(入力シートA!$E$30,入力シートA!$H$30,入力シートA!$K$30,入力シートA!$N$30),"")))</f>
        <v/>
      </c>
      <c r="L9" s="35" t="str">
        <f>IF(L8="l2実証",SUM(入力シートA!$E$26,入力シートA!$H$26,入力シートA!$K$26,入力シートA!$N$26),IF(L8="l4実証",SUM(入力シートA!$E$28,入力シートA!$H$28,入力シートA!$K$28,入力シートA!$N$28),IF(L8="l4本格",SUM(入力シートA!$E$30,入力シートA!$H$30,入力シートA!$K$30,入力シートA!$N$30),"")))</f>
        <v/>
      </c>
      <c r="M9" s="35" t="str">
        <f>IF(M8="l2実証",SUM(入力シートA!$E$26,入力シートA!$H$26,入力シートA!$K$26,入力シートA!$N$26),IF(M8="l4実証",SUM(入力シートA!$E$28,入力シートA!$H$28,入力シートA!$K$28,入力シートA!$N$28),IF(M8="l4本格",SUM(入力シートA!$E$30,入力シートA!$H$30,入力シートA!$K$30,入力シートA!$N$30),"")))</f>
        <v/>
      </c>
      <c r="N9" s="35" t="str">
        <f>IF(N8="l2実証",SUM(入力シートA!$E$26,入力シートA!$H$26,入力シートA!$K$26,入力シートA!$N$26),IF(N8="l4実証",SUM(入力シートA!$E$28,入力シートA!$H$28,入力シートA!$K$28,入力シートA!$N$28),IF(N8="l4本格",SUM(入力シートA!$E$30,入力シートA!$H$30,入力シートA!$K$30,入力シートA!$N$30),"")))</f>
        <v/>
      </c>
      <c r="O9" s="64"/>
      <c r="P9" s="92">
        <f>入力シートB!$E$15</f>
        <v>0</v>
      </c>
      <c r="Q9" s="15"/>
    </row>
    <row r="10" spans="1:29" ht="20.100000000000001" customHeight="1">
      <c r="A10" s="18"/>
      <c r="B10" s="15"/>
      <c r="C10" s="182"/>
      <c r="D10" s="31" t="s">
        <v>76</v>
      </c>
      <c r="E10" s="35" t="str">
        <f>IF(E8="-","",SUM(入力シートA!$D$64,入力シートA!$D$66))</f>
        <v/>
      </c>
      <c r="F10" s="35" t="str">
        <f>IF(F8="-","",E10)</f>
        <v/>
      </c>
      <c r="G10" s="35" t="str">
        <f t="shared" ref="G10:N10" si="0">IF(G8="-","",F10)</f>
        <v/>
      </c>
      <c r="H10" s="35" t="str">
        <f t="shared" si="0"/>
        <v/>
      </c>
      <c r="I10" s="35" t="str">
        <f t="shared" si="0"/>
        <v/>
      </c>
      <c r="J10" s="35" t="str">
        <f t="shared" si="0"/>
        <v/>
      </c>
      <c r="K10" s="35" t="str">
        <f t="shared" si="0"/>
        <v/>
      </c>
      <c r="L10" s="35" t="str">
        <f t="shared" si="0"/>
        <v/>
      </c>
      <c r="M10" s="35" t="str">
        <f t="shared" si="0"/>
        <v/>
      </c>
      <c r="N10" s="35" t="str">
        <f t="shared" si="0"/>
        <v/>
      </c>
      <c r="O10" s="64"/>
      <c r="P10" s="92">
        <f>SUM(入力シートB!$D$29,入力シートB!$D$31)</f>
        <v>0</v>
      </c>
      <c r="Q10" s="15"/>
    </row>
    <row r="11" spans="1:29" ht="20.100000000000001" customHeight="1">
      <c r="A11" s="18"/>
      <c r="B11" s="15"/>
      <c r="C11" s="182"/>
      <c r="D11" s="31" t="s">
        <v>77</v>
      </c>
      <c r="E11" s="35" t="str">
        <f>IF(E8="-","",IF(入力シートA!$D$36=入力シートA!$S$36,入力シートA!$E$39*入力シートA!$K$39,IF(入力シートA!$D$36=入力シートA!$T$36,,IF(入力シートA!$D$36=入力シートA!$U$36,入力シートA!$E$48*入力シートA!$K$48,))))</f>
        <v/>
      </c>
      <c r="F11" s="35" t="str">
        <f>IF(F8="-","",E11)</f>
        <v/>
      </c>
      <c r="G11" s="35" t="str">
        <f t="shared" ref="G11:N11" si="1">IF(G8="-","",F11)</f>
        <v/>
      </c>
      <c r="H11" s="35" t="str">
        <f t="shared" si="1"/>
        <v/>
      </c>
      <c r="I11" s="35" t="str">
        <f t="shared" si="1"/>
        <v/>
      </c>
      <c r="J11" s="35" t="str">
        <f t="shared" si="1"/>
        <v/>
      </c>
      <c r="K11" s="35" t="str">
        <f t="shared" si="1"/>
        <v/>
      </c>
      <c r="L11" s="35" t="str">
        <f t="shared" si="1"/>
        <v/>
      </c>
      <c r="M11" s="35" t="str">
        <f t="shared" si="1"/>
        <v/>
      </c>
      <c r="N11" s="35" t="str">
        <f t="shared" si="1"/>
        <v/>
      </c>
      <c r="O11" s="64"/>
      <c r="P11" s="92">
        <f>入力シートB!$E$21*入力シートB!$K$21</f>
        <v>0</v>
      </c>
      <c r="Q11" s="15"/>
    </row>
    <row r="12" spans="1:29" ht="20.100000000000001" customHeight="1">
      <c r="A12" s="18"/>
      <c r="B12" s="15"/>
      <c r="C12" s="182"/>
      <c r="D12" s="31" t="s">
        <v>104</v>
      </c>
      <c r="E12" s="35" t="str">
        <f>IF(E8="-","",IF(入力シートA!$D$36=入力シートA!$S$36,入力シートA!$E$39*入力シートA!$E$41,IF(入力シートA!$D$36=入力シートA!$U$36,入力シートA!$E$50*入力シートA!$K$50,))+IF(入力シートA!$D$56=入力シートA!$S$56,0,IF(E7&lt;入力シートA!$E$58,0,入力シートA!$K$58)))</f>
        <v/>
      </c>
      <c r="F12" s="35" t="str">
        <f>IF(F8="-","",IF(入力シートA!$D$36=入力シートA!$S$36,入力シートA!$E$39*入力シートA!$E$41,IF(入力シートA!$D$36=入力シートA!$U$36,入力シートA!$E$50*入力シートA!$K$50,))+IF(入力シートA!$D$56=入力シートA!$S$56,0,IF(F7&lt;入力シートA!$E$58,0,入力シートA!$K$58)))</f>
        <v/>
      </c>
      <c r="G12" s="35" t="str">
        <f>IF(G8="-","",IF(入力シートA!$D$36=入力シートA!$S$36,入力シートA!$E$39*入力シートA!$E$41,IF(入力シートA!$D$36=入力シートA!$U$36,入力シートA!$E$50*入力シートA!$K$50,))+IF(入力シートA!$D$56=入力シートA!$S$56,0,IF(G7&lt;入力シートA!$E$58,0,入力シートA!$K$58)))</f>
        <v/>
      </c>
      <c r="H12" s="35" t="str">
        <f>IF(H8="-","",IF(入力シートA!$D$36=入力シートA!$S$36,入力シートA!$E$39*入力シートA!$E$41,IF(入力シートA!$D$36=入力シートA!$U$36,入力シートA!$E$50*入力シートA!$K$50,))+IF(入力シートA!$D$56=入力シートA!$S$56,0,IF(H7&lt;入力シートA!$E$58,0,入力シートA!$K$58)))</f>
        <v/>
      </c>
      <c r="I12" s="35" t="str">
        <f>IF(I8="-","",IF(入力シートA!$D$36=入力シートA!$S$36,入力シートA!$E$39*入力シートA!$E$41,IF(入力シートA!$D$36=入力シートA!$U$36,入力シートA!$E$50*入力シートA!$K$50,))+IF(入力シートA!$D$56=入力シートA!$S$56,0,IF(I7&lt;入力シートA!$E$58,0,入力シートA!$K$58)))</f>
        <v/>
      </c>
      <c r="J12" s="35" t="str">
        <f>IF(J8="-","",IF(入力シートA!$D$36=入力シートA!$S$36,入力シートA!$E$39*入力シートA!$E$41,IF(入力シートA!$D$36=入力シートA!$U$36,入力シートA!$E$50*入力シートA!$K$50,))+IF(入力シートA!$D$56=入力シートA!$S$56,0,IF(J7&lt;入力シートA!$E$58,0,入力シートA!$K$58)))</f>
        <v/>
      </c>
      <c r="K12" s="35" t="str">
        <f>IF(K8="-","",IF(入力シートA!$D$36=入力シートA!$S$36,入力シートA!$E$39*入力シートA!$E$41,IF(入力シートA!$D$36=入力シートA!$U$36,入力シートA!$E$50*入力シートA!$K$50,))+IF(入力シートA!$D$56=入力シートA!$S$56,0,IF(K7&lt;入力シートA!$E$58,0,入力シートA!$K$58)))</f>
        <v/>
      </c>
      <c r="L12" s="35" t="str">
        <f>IF(L8="-","",IF(入力シートA!$D$36=入力シートA!$S$36,入力シートA!$E$39*入力シートA!$E$41,IF(入力シートA!$D$36=入力シートA!$U$36,入力シートA!$E$50*入力シートA!$K$50,))+IF(入力シートA!$D$56=入力シートA!$S$56,0,IF(L7&lt;入力シートA!$E$58,0,入力シートA!$K$58)))</f>
        <v/>
      </c>
      <c r="M12" s="35" t="str">
        <f>IF(M8="-","",IF(入力シートA!$D$36=入力シートA!$S$36,入力シートA!$E$39*入力シートA!$E$41,IF(入力シートA!$D$36=入力シートA!$U$36,入力シートA!$E$50*入力シートA!$K$50,))+IF(入力シートA!$D$56=入力シートA!$S$56,0,IF(M7&lt;入力シートA!$E$58,0,入力シートA!$K$58)))</f>
        <v/>
      </c>
      <c r="N12" s="35" t="str">
        <f>IF(N8="-","",IF(入力シートA!$D$36=入力シートA!$S$36,入力シートA!$E$39*入力シートA!$E$41,IF(入力シートA!$D$36=入力シートA!$U$36,入力シートA!$E$50*入力シートA!$K$50,))+IF(入力シートA!$D$56=入力シートA!$S$56,0,IF(N7&lt;入力シートA!$E$58,0,入力シートA!$K$58)))</f>
        <v/>
      </c>
      <c r="O12" s="64"/>
      <c r="P12" s="91" t="s">
        <v>7</v>
      </c>
      <c r="Q12" s="15"/>
    </row>
    <row r="13" spans="1:29" ht="20.100000000000001" customHeight="1">
      <c r="A13" s="18"/>
      <c r="B13" s="15"/>
      <c r="C13" s="182"/>
      <c r="D13" s="31" t="s">
        <v>105</v>
      </c>
      <c r="E13" s="35" t="str">
        <f>IF(E8="-","",IF(入力シートA!$D$36=入力シートA!$S$36,IFERROR(入力シートA!$E$39*入力シートA!$H$39/入力シートA!$N$39,),IF(入力シートA!$D$36=入力シートA!$T$36,入力シートA!$E$44*入力シートA!$H$44,IF(入力シートA!$D$36=入力シートA!$U$36,IFERROR(入力シートA!$E$48*入力シートA!$H$48/入力シートA!$N$48,),))))</f>
        <v/>
      </c>
      <c r="F13" s="35" t="str">
        <f>IF(F8="-","",E13)</f>
        <v/>
      </c>
      <c r="G13" s="35" t="str">
        <f t="shared" ref="G13:N13" si="2">IF(G8="-","",F13)</f>
        <v/>
      </c>
      <c r="H13" s="35" t="str">
        <f t="shared" si="2"/>
        <v/>
      </c>
      <c r="I13" s="35" t="str">
        <f t="shared" si="2"/>
        <v/>
      </c>
      <c r="J13" s="35" t="str">
        <f t="shared" si="2"/>
        <v/>
      </c>
      <c r="K13" s="35" t="str">
        <f t="shared" si="2"/>
        <v/>
      </c>
      <c r="L13" s="35" t="str">
        <f t="shared" si="2"/>
        <v/>
      </c>
      <c r="M13" s="35" t="str">
        <f t="shared" si="2"/>
        <v/>
      </c>
      <c r="N13" s="35" t="str">
        <f t="shared" si="2"/>
        <v/>
      </c>
      <c r="O13" s="64"/>
      <c r="P13" s="92">
        <f>IFERROR(入力シートB!$E$21*入力シートB!$H$21/入力シートB!$N$21,)+入力シートB!$E$23*入力シートB!$H$23</f>
        <v>0</v>
      </c>
      <c r="Q13" s="15"/>
    </row>
    <row r="14" spans="1:29" ht="20.100000000000001" customHeight="1">
      <c r="A14" s="18"/>
      <c r="B14" s="15"/>
      <c r="C14" s="182"/>
      <c r="D14" s="31" t="s">
        <v>79</v>
      </c>
      <c r="E14" s="35" t="str">
        <f>IF(E8="-","",IF(入力シートA!$D$36=入力シートA!$U$36,IFERROR(入力シートA!$E$50*入力シートA!$H$50/入力シートA!$N$50,),)+IF(入力シートA!$D$56=入力シートA!$S$56,0,IF(E7&lt;入力シートA!$E$58,0,IFERROR(入力シートA!$H$58/入力シートA!$N$58,))))</f>
        <v/>
      </c>
      <c r="F14" s="35" t="str">
        <f>IF(F8="-","",IF(入力シートA!$D$36=入力シートA!$U$36,IFERROR(入力シートA!$E$50*入力シートA!$H$50/入力シートA!$N$50,),)+IF(入力シートA!$D$56=入力シートA!$S$56,0,IF(F7&lt;入力シートA!$E$58,0,IFERROR(入力シートA!$H$58/入力シートA!$N$58,))))</f>
        <v/>
      </c>
      <c r="G14" s="35" t="str">
        <f>IF(G8="-","",IF(入力シートA!$D$36=入力シートA!$U$36,IFERROR(入力シートA!$E$50*入力シートA!$H$50/入力シートA!$N$50,),)+IF(入力シートA!$D$56=入力シートA!$S$56,0,IF(G7&lt;入力シートA!$E$58,0,IFERROR(入力シートA!$H$58/入力シートA!$N$58,))))</f>
        <v/>
      </c>
      <c r="H14" s="35" t="str">
        <f>IF(H8="-","",IF(入力シートA!$D$36=入力シートA!$U$36,IFERROR(入力シートA!$E$50*入力シートA!$H$50/入力シートA!$N$50,),)+IF(入力シートA!$D$56=入力シートA!$S$56,0,IF(H7&lt;入力シートA!$E$58,0,IFERROR(入力シートA!$H$58/入力シートA!$N$58,))))</f>
        <v/>
      </c>
      <c r="I14" s="35" t="str">
        <f>IF(I8="-","",IF(入力シートA!$D$36=入力シートA!$U$36,IFERROR(入力シートA!$E$50*入力シートA!$H$50/入力シートA!$N$50,),)+IF(入力シートA!$D$56=入力シートA!$S$56,0,IF(I7&lt;入力シートA!$E$58,0,IFERROR(入力シートA!$H$58/入力シートA!$N$58,))))</f>
        <v/>
      </c>
      <c r="J14" s="35" t="str">
        <f>IF(J8="-","",IF(入力シートA!$D$36=入力シートA!$U$36,IFERROR(入力シートA!$E$50*入力シートA!$H$50/入力シートA!$N$50,),)+IF(入力シートA!$D$56=入力シートA!$S$56,0,IF(J7&lt;入力シートA!$E$58,0,IFERROR(入力シートA!$H$58/入力シートA!$N$58,))))</f>
        <v/>
      </c>
      <c r="K14" s="35" t="str">
        <f>IF(K8="-","",IF(入力シートA!$D$36=入力シートA!$U$36,IFERROR(入力シートA!$E$50*入力シートA!$H$50/入力シートA!$N$50,),)+IF(入力シートA!$D$56=入力シートA!$S$56,0,IF(K7&lt;入力シートA!$E$58,0,IFERROR(入力シートA!$H$58/入力シートA!$N$58,))))</f>
        <v/>
      </c>
      <c r="L14" s="35" t="str">
        <f>IF(L8="-","",IF(入力シートA!$D$36=入力シートA!$U$36,IFERROR(入力シートA!$E$50*入力シートA!$H$50/入力シートA!$N$50,),)+IF(入力シートA!$D$56=入力シートA!$S$56,0,IF(L7&lt;入力シートA!$E$58,0,IFERROR(入力シートA!$H$58/入力シートA!$N$58,))))</f>
        <v/>
      </c>
      <c r="M14" s="35" t="str">
        <f>IF(M8="-","",IF(入力シートA!$D$36=入力シートA!$U$36,IFERROR(入力シートA!$E$50*入力シートA!$H$50/入力シートA!$N$50,),)+IF(入力シートA!$D$56=入力シートA!$S$56,0,IF(M7&lt;入力シートA!$E$58,0,IFERROR(入力シートA!$H$58/入力シートA!$N$58,))))</f>
        <v/>
      </c>
      <c r="N14" s="35" t="str">
        <f>IF(N8="-","",IF(入力シートA!$D$36=入力シートA!$U$36,IFERROR(入力シートA!$E$50*入力シートA!$H$50/入力シートA!$N$50,),)+IF(入力シートA!$D$56=入力シートA!$S$56,0,IF(N7&lt;入力シートA!$E$58,0,IFERROR(入力シートA!$H$58/入力シートA!$N$58,))))</f>
        <v/>
      </c>
      <c r="O14" s="64"/>
      <c r="P14" s="91" t="s">
        <v>7</v>
      </c>
      <c r="Q14" s="15"/>
    </row>
    <row r="15" spans="1:29" ht="20.100000000000001" customHeight="1">
      <c r="A15" s="18"/>
      <c r="B15" s="15"/>
      <c r="C15" s="182"/>
      <c r="D15" s="31" t="s">
        <v>106</v>
      </c>
      <c r="E15" s="35" t="str">
        <f>IF(E8="-","",IF(E$7&lt;入力シートA!$H$72,0,入力シートA!$E$72*入力シートA!$N$72)+IF(E$7&lt;入力シートA!$H$74,0,入力シートA!$E$74*入力シートA!$N$74)+IF(E$7&lt;入力シートA!$H$76,0,入力シートA!$E$76*入力シートA!$N$76)+IF(E$7&lt;入力シートA!$H$78,0,入力シートA!$E$78*入力シートA!$N$78)+IF(E$7&lt;入力シートA!$H$80,0,入力シートA!$E$80*入力シートA!$N$80)+IF(E$7&lt;入力シートA!$H$82,0,入力シートA!$E$82*入力シートA!$N$82))</f>
        <v/>
      </c>
      <c r="F15" s="35" t="str">
        <f>IF(F8="-","",IF(F$7&lt;入力シートA!$H$72,0,入力シートA!$E$72*入力シートA!$N$72)+IF(F$7&lt;入力シートA!$H$74,0,入力シートA!$E$74*入力シートA!$N$74)+IF(F$7&lt;入力シートA!$H$76,0,入力シートA!$E$76*入力シートA!$N$76)+IF(F$7&lt;入力シートA!$H$78,0,入力シートA!$E$78*入力シートA!$N$78)+IF(F$7&lt;入力シートA!$H$80,0,入力シートA!$E$80*入力シートA!$N$80)+IF(F$7&lt;入力シートA!$H$82,0,入力シートA!$E$82*入力シートA!$N$82))</f>
        <v/>
      </c>
      <c r="G15" s="35" t="str">
        <f>IF(G8="-","",IF(G$7&lt;入力シートA!$H$72,0,入力シートA!$E$72*入力シートA!$N$72)+IF(G$7&lt;入力シートA!$H$74,0,入力シートA!$E$74*入力シートA!$N$74)+IF(G$7&lt;入力シートA!$H$76,0,入力シートA!$E$76*入力シートA!$N$76)+IF(G$7&lt;入力シートA!$H$78,0,入力シートA!$E$78*入力シートA!$N$78)+IF(G$7&lt;入力シートA!$H$80,0,入力シートA!$E$80*入力シートA!$N$80)+IF(G$7&lt;入力シートA!$H$82,0,入力シートA!$E$82*入力シートA!$N$82))</f>
        <v/>
      </c>
      <c r="H15" s="35" t="str">
        <f>IF(H8="-","",IF(H$7&lt;入力シートA!$H$72,0,入力シートA!$E$72*入力シートA!$N$72)+IF(H$7&lt;入力シートA!$H$74,0,入力シートA!$E$74*入力シートA!$N$74)+IF(H$7&lt;入力シートA!$H$76,0,入力シートA!$E$76*入力シートA!$N$76)+IF(H$7&lt;入力シートA!$H$78,0,入力シートA!$E$78*入力シートA!$N$78)+IF(H$7&lt;入力シートA!$H$80,0,入力シートA!$E$80*入力シートA!$N$80)+IF(H$7&lt;入力シートA!$H$82,0,入力シートA!$E$82*入力シートA!$N$82))</f>
        <v/>
      </c>
      <c r="I15" s="35" t="str">
        <f>IF(I8="-","",IF(I$7&lt;入力シートA!$H$72,0,入力シートA!$E$72*入力シートA!$N$72)+IF(I$7&lt;入力シートA!$H$74,0,入力シートA!$E$74*入力シートA!$N$74)+IF(I$7&lt;入力シートA!$H$76,0,入力シートA!$E$76*入力シートA!$N$76)+IF(I$7&lt;入力シートA!$H$78,0,入力シートA!$E$78*入力シートA!$N$78)+IF(I$7&lt;入力シートA!$H$80,0,入力シートA!$E$80*入力シートA!$N$80)+IF(I$7&lt;入力シートA!$H$82,0,入力シートA!$E$82*入力シートA!$N$82))</f>
        <v/>
      </c>
      <c r="J15" s="35" t="str">
        <f>IF(J8="-","",IF(J$7&lt;入力シートA!$H$72,0,入力シートA!$E$72*入力シートA!$N$72)+IF(J$7&lt;入力シートA!$H$74,0,入力シートA!$E$74*入力シートA!$N$74)+IF(J$7&lt;入力シートA!$H$76,0,入力シートA!$E$76*入力シートA!$N$76)+IF(J$7&lt;入力シートA!$H$78,0,入力シートA!$E$78*入力シートA!$N$78)+IF(J$7&lt;入力シートA!$H$80,0,入力シートA!$E$80*入力シートA!$N$80)+IF(J$7&lt;入力シートA!$H$82,0,入力シートA!$E$82*入力シートA!$N$82))</f>
        <v/>
      </c>
      <c r="K15" s="35" t="str">
        <f>IF(K8="-","",IF(K$7&lt;入力シートA!$H$72,0,入力シートA!$E$72*入力シートA!$N$72)+IF(K$7&lt;入力シートA!$H$74,0,入力シートA!$E$74*入力シートA!$N$74)+IF(K$7&lt;入力シートA!$H$76,0,入力シートA!$E$76*入力シートA!$N$76)+IF(K$7&lt;入力シートA!$H$78,0,入力シートA!$E$78*入力シートA!$N$78)+IF(K$7&lt;入力シートA!$H$80,0,入力シートA!$E$80*入力シートA!$N$80)+IF(K$7&lt;入力シートA!$H$82,0,入力シートA!$E$82*入力シートA!$N$82))</f>
        <v/>
      </c>
      <c r="L15" s="35" t="str">
        <f>IF(L8="-","",IF(L$7&lt;入力シートA!$H$72,0,入力シートA!$E$72*入力シートA!$N$72)+IF(L$7&lt;入力シートA!$H$74,0,入力シートA!$E$74*入力シートA!$N$74)+IF(L$7&lt;入力シートA!$H$76,0,入力シートA!$E$76*入力シートA!$N$76)+IF(L$7&lt;入力シートA!$H$78,0,入力シートA!$E$78*入力シートA!$N$78)+IF(L$7&lt;入力シートA!$H$80,0,入力シートA!$E$80*入力シートA!$N$80)+IF(L$7&lt;入力シートA!$H$82,0,入力シートA!$E$82*入力シートA!$N$82))</f>
        <v/>
      </c>
      <c r="M15" s="35" t="str">
        <f>IF(M8="-","",IF(M$7&lt;入力シートA!$H$72,0,入力シートA!$E$72*入力シートA!$N$72)+IF(M$7&lt;入力シートA!$H$74,0,入力シートA!$E$74*入力シートA!$N$74)+IF(M$7&lt;入力シートA!$H$76,0,入力シートA!$E$76*入力シートA!$N$76)+IF(M$7&lt;入力シートA!$H$78,0,入力シートA!$E$78*入力シートA!$N$78)+IF(M$7&lt;入力シートA!$H$80,0,入力シートA!$E$80*入力シートA!$N$80)+IF(M$7&lt;入力シートA!$H$82,0,入力シートA!$E$82*入力シートA!$N$82))</f>
        <v/>
      </c>
      <c r="N15" s="35" t="str">
        <f>IF(N8="-","",IF(N$7&lt;入力シートA!$H$72,0,入力シートA!$E$72*入力シートA!$N$72)+IF(N$7&lt;入力シートA!$H$74,0,入力シートA!$E$74*入力シートA!$N$74)+IF(N$7&lt;入力シートA!$H$76,0,入力シートA!$E$76*入力シートA!$N$76)+IF(N$7&lt;入力シートA!$H$78,0,入力シートA!$E$78*入力シートA!$N$78)+IF(N$7&lt;入力シートA!$H$80,0,入力シートA!$E$80*入力シートA!$N$80)+IF(N$7&lt;入力シートA!$H$82,0,入力シートA!$E$82*入力シートA!$N$82))</f>
        <v/>
      </c>
      <c r="O15" s="64"/>
      <c r="P15" s="91" t="s">
        <v>7</v>
      </c>
      <c r="Q15" s="15"/>
    </row>
    <row r="16" spans="1:29" ht="20.100000000000001" customHeight="1">
      <c r="A16" s="18"/>
      <c r="B16" s="15"/>
      <c r="C16" s="182"/>
      <c r="D16" s="32" t="s">
        <v>81</v>
      </c>
      <c r="E16" s="35" t="str">
        <f>IF(E8="-","",IFERROR(IF(E$7&lt;入力シートA!$H$72,0,入力シートA!$E$72*入力シートA!$K$72/入力シートA!$Q$72),0)+IFERROR(IF(E$7&lt;入力シートA!$H$74,0,入力シートA!$E$74*入力シートA!$K$74/入力シートA!$Q$74),0)+IFERROR(IF(E$7&lt;入力シートA!$H$76,0,入力シートA!$E$76*入力シートA!$K$76/入力シートA!$Q$76),0)+IFERROR(IF(E$7&lt;入力シートA!$H$78,0,入力シートA!$E$78*入力シートA!$K$78/入力シートA!$Q$78),0)+IFERROR(IF(E$7&lt;入力シートA!$H$80,0,入力シートA!$E$80*入力シートA!$K$80/入力シートA!$Q$80),0)+IFERROR(IF(E$7&lt;入力シートA!$H$82,0,入力シートA!$E$82*入力シートA!$K$82/入力シートA!$Q$82),0))</f>
        <v/>
      </c>
      <c r="F16" s="35" t="str">
        <f>IF(F8="-","",IFERROR(IF(F$7&lt;入力シートA!$H$72,0,入力シートA!$E$72*入力シートA!$K$72/入力シートA!$Q$72),0)+IFERROR(IF(F$7&lt;入力シートA!$H$74,0,入力シートA!$E$74*入力シートA!$K$74/入力シートA!$Q$74),0)+IFERROR(IF(F$7&lt;入力シートA!$H$76,0,入力シートA!$E$76*入力シートA!$K$76/入力シートA!$Q$76),0)+IFERROR(IF(F$7&lt;入力シートA!$H$78,0,入力シートA!$E$78*入力シートA!$K$78/入力シートA!$Q$78),0)+IFERROR(IF(F$7&lt;入力シートA!$H$80,0,入力シートA!$E$80*入力シートA!$K$80/入力シートA!$Q$80),0)+IFERROR(IF(F$7&lt;入力シートA!$H$82,0,入力シートA!$E$82*入力シートA!$K$82/入力シートA!$Q$82),0))</f>
        <v/>
      </c>
      <c r="G16" s="35" t="str">
        <f>IF(G8="-","",IFERROR(IF(G$7&lt;入力シートA!$H$72,0,入力シートA!$E$72*入力シートA!$K$72/入力シートA!$Q$72),0)+IFERROR(IF(G$7&lt;入力シートA!$H$74,0,入力シートA!$E$74*入力シートA!$K$74/入力シートA!$Q$74),0)+IFERROR(IF(G$7&lt;入力シートA!$H$76,0,入力シートA!$E$76*入力シートA!$K$76/入力シートA!$Q$76),0)+IFERROR(IF(G$7&lt;入力シートA!$H$78,0,入力シートA!$E$78*入力シートA!$K$78/入力シートA!$Q$78),0)+IFERROR(IF(G$7&lt;入力シートA!$H$80,0,入力シートA!$E$80*入力シートA!$K$80/入力シートA!$Q$80),0)+IFERROR(IF(G$7&lt;入力シートA!$H$82,0,入力シートA!$E$82*入力シートA!$K$82/入力シートA!$Q$82),0))</f>
        <v/>
      </c>
      <c r="H16" s="35" t="str">
        <f>IF(H8="-","",IFERROR(IF(H$7&lt;入力シートA!$H$72,0,入力シートA!$E$72*入力シートA!$K$72/入力シートA!$Q$72),0)+IFERROR(IF(H$7&lt;入力シートA!$H$74,0,入力シートA!$E$74*入力シートA!$K$74/入力シートA!$Q$74),0)+IFERROR(IF(H$7&lt;入力シートA!$H$76,0,入力シートA!$E$76*入力シートA!$K$76/入力シートA!$Q$76),0)+IFERROR(IF(H$7&lt;入力シートA!$H$78,0,入力シートA!$E$78*入力シートA!$K$78/入力シートA!$Q$78),0)+IFERROR(IF(H$7&lt;入力シートA!$H$80,0,入力シートA!$E$80*入力シートA!$K$80/入力シートA!$Q$80),0)+IFERROR(IF(H$7&lt;入力シートA!$H$82,0,入力シートA!$E$82*入力シートA!$K$82/入力シートA!$Q$82),0))</f>
        <v/>
      </c>
      <c r="I16" s="35" t="str">
        <f>IF(I8="-","",IFERROR(IF(I$7&lt;入力シートA!$H$72,0,入力シートA!$E$72*入力シートA!$K$72/入力シートA!$Q$72),0)+IFERROR(IF(I$7&lt;入力シートA!$H$74,0,入力シートA!$E$74*入力シートA!$K$74/入力シートA!$Q$74),0)+IFERROR(IF(I$7&lt;入力シートA!$H$76,0,入力シートA!$E$76*入力シートA!$K$76/入力シートA!$Q$76),0)+IFERROR(IF(I$7&lt;入力シートA!$H$78,0,入力シートA!$E$78*入力シートA!$K$78/入力シートA!$Q$78),0)+IFERROR(IF(I$7&lt;入力シートA!$H$80,0,入力シートA!$E$80*入力シートA!$K$80/入力シートA!$Q$80),0)+IFERROR(IF(I$7&lt;入力シートA!$H$82,0,入力シートA!$E$82*入力シートA!$K$82/入力シートA!$Q$82),0))</f>
        <v/>
      </c>
      <c r="J16" s="35" t="str">
        <f>IF(J8="-","",IFERROR(IF(J$7&lt;入力シートA!$H$72,0,入力シートA!$E$72*入力シートA!$K$72/入力シートA!$Q$72),0)+IFERROR(IF(J$7&lt;入力シートA!$H$74,0,入力シートA!$E$74*入力シートA!$K$74/入力シートA!$Q$74),0)+IFERROR(IF(J$7&lt;入力シートA!$H$76,0,入力シートA!$E$76*入力シートA!$K$76/入力シートA!$Q$76),0)+IFERROR(IF(J$7&lt;入力シートA!$H$78,0,入力シートA!$E$78*入力シートA!$K$78/入力シートA!$Q$78),0)+IFERROR(IF(J$7&lt;入力シートA!$H$80,0,入力シートA!$E$80*入力シートA!$K$80/入力シートA!$Q$80),0)+IFERROR(IF(J$7&lt;入力シートA!$H$82,0,入力シートA!$E$82*入力シートA!$K$82/入力シートA!$Q$82),0))</f>
        <v/>
      </c>
      <c r="K16" s="35" t="str">
        <f>IF(K8="-","",IFERROR(IF(K$7&lt;入力シートA!$H$72,0,入力シートA!$E$72*入力シートA!$K$72/入力シートA!$Q$72),0)+IFERROR(IF(K$7&lt;入力シートA!$H$74,0,入力シートA!$E$74*入力シートA!$K$74/入力シートA!$Q$74),0)+IFERROR(IF(K$7&lt;入力シートA!$H$76,0,入力シートA!$E$76*入力シートA!$K$76/入力シートA!$Q$76),0)+IFERROR(IF(K$7&lt;入力シートA!$H$78,0,入力シートA!$E$78*入力シートA!$K$78/入力シートA!$Q$78),0)+IFERROR(IF(K$7&lt;入力シートA!$H$80,0,入力シートA!$E$80*入力シートA!$K$80/入力シートA!$Q$80),0)+IFERROR(IF(K$7&lt;入力シートA!$H$82,0,入力シートA!$E$82*入力シートA!$K$82/入力シートA!$Q$82),0))</f>
        <v/>
      </c>
      <c r="L16" s="35" t="str">
        <f>IF(L8="-","",IFERROR(IF(L$7&lt;入力シートA!$H$72,0,入力シートA!$E$72*入力シートA!$K$72/入力シートA!$Q$72),0)+IFERROR(IF(L$7&lt;入力シートA!$H$74,0,入力シートA!$E$74*入力シートA!$K$74/入力シートA!$Q$74),0)+IFERROR(IF(L$7&lt;入力シートA!$H$76,0,入力シートA!$E$76*入力シートA!$K$76/入力シートA!$Q$76),0)+IFERROR(IF(L$7&lt;入力シートA!$H$78,0,入力シートA!$E$78*入力シートA!$K$78/入力シートA!$Q$78),0)+IFERROR(IF(L$7&lt;入力シートA!$H$80,0,入力シートA!$E$80*入力シートA!$K$80/入力シートA!$Q$80),0)+IFERROR(IF(L$7&lt;入力シートA!$H$82,0,入力シートA!$E$82*入力シートA!$K$82/入力シートA!$Q$82),0))</f>
        <v/>
      </c>
      <c r="M16" s="35" t="str">
        <f>IF(M8="-","",IFERROR(IF(M$7&lt;入力シートA!$H$72,0,入力シートA!$E$72*入力シートA!$K$72/入力シートA!$Q$72),0)+IFERROR(IF(M$7&lt;入力シートA!$H$74,0,入力シートA!$E$74*入力シートA!$K$74/入力シートA!$Q$74),0)+IFERROR(IF(M$7&lt;入力シートA!$H$76,0,入力シートA!$E$76*入力シートA!$K$76/入力シートA!$Q$76),0)+IFERROR(IF(M$7&lt;入力シートA!$H$78,0,入力シートA!$E$78*入力シートA!$K$78/入力シートA!$Q$78),0)+IFERROR(IF(M$7&lt;入力シートA!$H$80,0,入力シートA!$E$80*入力シートA!$K$80/入力シートA!$Q$80),0)+IFERROR(IF(M$7&lt;入力シートA!$H$82,0,入力シートA!$E$82*入力シートA!$K$82/入力シートA!$Q$82),0))</f>
        <v/>
      </c>
      <c r="N16" s="35" t="str">
        <f>IF(N8="-","",IFERROR(IF(N$7&lt;入力シートA!$H$72,0,入力シートA!$E$72*入力シートA!$K$72/入力シートA!$Q$72),0)+IFERROR(IF(N$7&lt;入力シートA!$H$74,0,入力シートA!$E$74*入力シートA!$K$74/入力シートA!$Q$74),0)+IFERROR(IF(N$7&lt;入力シートA!$H$76,0,入力シートA!$E$76*入力シートA!$K$76/入力シートA!$Q$76),0)+IFERROR(IF(N$7&lt;入力シートA!$H$78,0,入力シートA!$E$78*入力シートA!$K$78/入力シートA!$Q$78),0)+IFERROR(IF(N$7&lt;入力シートA!$H$80,0,入力シートA!$E$80*入力シートA!$K$80/入力シートA!$Q$80),0)+IFERROR(IF(N$7&lt;入力シートA!$H$82,0,入力シートA!$E$82*入力シートA!$K$82/入力シートA!$Q$82),0))</f>
        <v/>
      </c>
      <c r="O16" s="64"/>
      <c r="P16" s="91" t="s">
        <v>7</v>
      </c>
      <c r="Q16" s="15"/>
      <c r="S16" s="66"/>
    </row>
    <row r="17" spans="1:29" ht="20.100000000000001" customHeight="1">
      <c r="A17" s="18"/>
      <c r="B17" s="15"/>
      <c r="C17" s="182"/>
      <c r="D17" s="33" t="s">
        <v>82</v>
      </c>
      <c r="E17" s="35" t="str">
        <f>IF(E8="-","",IF(E$7&lt;入力シートA!$H$90,0,入力シートA!$E$90*入力シートA!$N$90)+IF(E$7&lt;入力シートA!$H$92,0,入力シートA!$E$92*入力シートA!$N$92)+IF(E$7&lt;入力シートA!$H$94,0,入力シートA!$E$94*入力シートA!$N$94)+IF(E$7&lt;入力シートA!$H$96,0,入力シートA!$E$96*入力シートA!$N$96)+IF(E$7&lt;入力シートA!$H$98,0,入力シートA!$E$98*入力シートA!$N$98)+IF(E$7&lt;入力シートA!$H$100,0,入力シートA!$E$100*入力シートA!$N$100))</f>
        <v/>
      </c>
      <c r="F17" s="35" t="str">
        <f>IF(F8="-","",IF(F$7&lt;入力シートA!$H$90,0,入力シートA!$E$90*入力シートA!$N$90)+IF(F$7&lt;入力シートA!$H$92,0,入力シートA!$E$92*入力シートA!$N$92)+IF(F$7&lt;入力シートA!$H$94,0,入力シートA!$E$94*入力シートA!$N$94)+IF(F$7&lt;入力シートA!$H$96,0,入力シートA!$E$96*入力シートA!$N$96)+IF(F$7&lt;入力シートA!$H$98,0,入力シートA!$E$98*入力シートA!$N$98)+IF(F$7&lt;入力シートA!$H$100,0,入力シートA!$E$100*入力シートA!$N$100))</f>
        <v/>
      </c>
      <c r="G17" s="35" t="str">
        <f>IF(G8="-","",IF(G$7&lt;入力シートA!$H$90,0,入力シートA!$E$90*入力シートA!$N$90)+IF(G$7&lt;入力シートA!$H$92,0,入力シートA!$E$92*入力シートA!$N$92)+IF(G$7&lt;入力シートA!$H$94,0,入力シートA!$E$94*入力シートA!$N$94)+IF(G$7&lt;入力シートA!$H$96,0,入力シートA!$E$96*入力シートA!$N$96)+IF(G$7&lt;入力シートA!$H$98,0,入力シートA!$E$98*入力シートA!$N$98)+IF(G$7&lt;入力シートA!$H$100,0,入力シートA!$E$100*入力シートA!$N$100))</f>
        <v/>
      </c>
      <c r="H17" s="35" t="str">
        <f>IF(H8="-","",IF(H$7&lt;入力シートA!$H$90,0,入力シートA!$E$90*入力シートA!$N$90)+IF(H$7&lt;入力シートA!$H$92,0,入力シートA!$E$92*入力シートA!$N$92)+IF(H$7&lt;入力シートA!$H$94,0,入力シートA!$E$94*入力シートA!$N$94)+IF(H$7&lt;入力シートA!$H$96,0,入力シートA!$E$96*入力シートA!$N$96)+IF(H$7&lt;入力シートA!$H$98,0,入力シートA!$E$98*入力シートA!$N$98)+IF(H$7&lt;入力シートA!$H$100,0,入力シートA!$E$100*入力シートA!$N$100))</f>
        <v/>
      </c>
      <c r="I17" s="35" t="str">
        <f>IF(I8="-","",IF(I$7&lt;入力シートA!$H$90,0,入力シートA!$E$90*入力シートA!$N$90)+IF(I$7&lt;入力シートA!$H$92,0,入力シートA!$E$92*入力シートA!$N$92)+IF(I$7&lt;入力シートA!$H$94,0,入力シートA!$E$94*入力シートA!$N$94)+IF(I$7&lt;入力シートA!$H$96,0,入力シートA!$E$96*入力シートA!$N$96)+IF(I$7&lt;入力シートA!$H$98,0,入力シートA!$E$98*入力シートA!$N$98)+IF(I$7&lt;入力シートA!$H$100,0,入力シートA!$E$100*入力シートA!$N$100))</f>
        <v/>
      </c>
      <c r="J17" s="35" t="str">
        <f>IF(J8="-","",IF(J$7&lt;入力シートA!$H$90,0,入力シートA!$E$90*入力シートA!$N$90)+IF(J$7&lt;入力シートA!$H$92,0,入力シートA!$E$92*入力シートA!$N$92)+IF(J$7&lt;入力シートA!$H$94,0,入力シートA!$E$94*入力シートA!$N$94)+IF(J$7&lt;入力シートA!$H$96,0,入力シートA!$E$96*入力シートA!$N$96)+IF(J$7&lt;入力シートA!$H$98,0,入力シートA!$E$98*入力シートA!$N$98)+IF(J$7&lt;入力シートA!$H$100,0,入力シートA!$E$100*入力シートA!$N$100))</f>
        <v/>
      </c>
      <c r="K17" s="35" t="str">
        <f>IF(K8="-","",IF(K$7&lt;入力シートA!$H$90,0,入力シートA!$E$90*入力シートA!$N$90)+IF(K$7&lt;入力シートA!$H$92,0,入力シートA!$E$92*入力シートA!$N$92)+IF(K$7&lt;入力シートA!$H$94,0,入力シートA!$E$94*入力シートA!$N$94)+IF(K$7&lt;入力シートA!$H$96,0,入力シートA!$E$96*入力シートA!$N$96)+IF(K$7&lt;入力シートA!$H$98,0,入力シートA!$E$98*入力シートA!$N$98)+IF(K$7&lt;入力シートA!$H$100,0,入力シートA!$E$100*入力シートA!$N$100))</f>
        <v/>
      </c>
      <c r="L17" s="35" t="str">
        <f>IF(L8="-","",IF(L$7&lt;入力シートA!$H$90,0,入力シートA!$E$90*入力シートA!$N$90)+IF(L$7&lt;入力シートA!$H$92,0,入力シートA!$E$92*入力シートA!$N$92)+IF(L$7&lt;入力シートA!$H$94,0,入力シートA!$E$94*入力シートA!$N$94)+IF(L$7&lt;入力シートA!$H$96,0,入力シートA!$E$96*入力シートA!$N$96)+IF(L$7&lt;入力シートA!$H$98,0,入力シートA!$E$98*入力シートA!$N$98)+IF(L$7&lt;入力シートA!$H$100,0,入力シートA!$E$100*入力シートA!$N$100))</f>
        <v/>
      </c>
      <c r="M17" s="35" t="str">
        <f>IF(M8="-","",IF(M$7&lt;入力シートA!$H$90,0,入力シートA!$E$90*入力シートA!$N$90)+IF(M$7&lt;入力シートA!$H$92,0,入力シートA!$E$92*入力シートA!$N$92)+IF(M$7&lt;入力シートA!$H$94,0,入力シートA!$E$94*入力シートA!$N$94)+IF(M$7&lt;入力シートA!$H$96,0,入力シートA!$E$96*入力シートA!$N$96)+IF(M$7&lt;入力シートA!$H$98,0,入力シートA!$E$98*入力シートA!$N$98)+IF(M$7&lt;入力シートA!$H$100,0,入力シートA!$E$100*入力シートA!$N$100))</f>
        <v/>
      </c>
      <c r="N17" s="35" t="str">
        <f>IF(N8="-","",IF(N$7&lt;入力シートA!$H$90,0,入力シートA!$E$90*入力シートA!$N$90)+IF(N$7&lt;入力シートA!$H$92,0,入力シートA!$E$92*入力シートA!$N$92)+IF(N$7&lt;入力シートA!$H$94,0,入力シートA!$E$94*入力シートA!$N$94)+IF(N$7&lt;入力シートA!$H$96,0,入力シートA!$E$96*入力シートA!$N$96)+IF(N$7&lt;入力シートA!$H$98,0,入力シートA!$E$98*入力シートA!$N$98)+IF(N$7&lt;入力シートA!$H$100,0,入力シートA!$E$100*入力シートA!$N$100))</f>
        <v/>
      </c>
      <c r="O17" s="64"/>
      <c r="P17" s="92">
        <f>SUMPRODUCT(入力シートB!$E$37:$E$47,入力シートB!$K$37:$K$47)</f>
        <v>0</v>
      </c>
      <c r="Q17" s="15"/>
    </row>
    <row r="18" spans="1:29" ht="20.100000000000001" customHeight="1">
      <c r="A18" s="18"/>
      <c r="B18" s="15"/>
      <c r="C18" s="183"/>
      <c r="D18" s="33" t="s">
        <v>83</v>
      </c>
      <c r="E18" s="35" t="str">
        <f>IF(E8="-","",IFERROR(IF(E$7&lt;入力シートA!$H$90,0,入力シートA!$E$90*入力シートA!$K$90/入力シートA!$Q$90),0)+IFERROR(IF(E$7&lt;入力シートA!$H$92,0,入力シートA!$E$92*入力シートA!$K$92/入力シートA!$Q$92),0)+IFERROR(IF(E$7&lt;入力シートA!$H$94,0,入力シートA!$E$94*入力シートA!$K$94/入力シートA!$Q$94),0)+IFERROR(IF(E$7&lt;入力シートA!$H$96,0,入力シートA!$E$96*入力シートA!$K$96/入力シートA!$Q$96),0)+IFERROR(IF(E$7&lt;入力シートA!$H$98,0,入力シートA!$E$98*入力シートA!$K$98/入力シートA!$Q$98),0)+IFERROR(IF(E$7&lt;入力シートA!$H$100,0,入力シートA!$E$100*入力シートA!$K$100/入力シートA!$Q$100),0))</f>
        <v/>
      </c>
      <c r="F18" s="35" t="str">
        <f>IF(F8="-","",IFERROR(IF(F$7&lt;入力シートA!$H$90,0,入力シートA!$E$90*入力シートA!$K$90/入力シートA!$Q$90),0)+IFERROR(IF(F$7&lt;入力シートA!$H$92,0,入力シートA!$E$92*入力シートA!$K$92/入力シートA!$Q$92),0)+IFERROR(IF(F$7&lt;入力シートA!$H$94,0,入力シートA!$E$94*入力シートA!$K$94/入力シートA!$Q$94),0)+IFERROR(IF(F$7&lt;入力シートA!$H$96,0,入力シートA!$E$96*入力シートA!$K$96/入力シートA!$Q$96),0)+IFERROR(IF(F$7&lt;入力シートA!$H$98,0,入力シートA!$E$98*入力シートA!$K$98/入力シートA!$Q$98),0)+IFERROR(IF(F$7&lt;入力シートA!$H$100,0,入力シートA!$E$100*入力シートA!$K$100/入力シートA!$Q$100),0))</f>
        <v/>
      </c>
      <c r="G18" s="35" t="str">
        <f>IF(G8="-","",IFERROR(IF(G$7&lt;入力シートA!$H$90,0,入力シートA!$E$90*入力シートA!$K$90/入力シートA!$Q$90),0)+IFERROR(IF(G$7&lt;入力シートA!$H$92,0,入力シートA!$E$92*入力シートA!$K$92/入力シートA!$Q$92),0)+IFERROR(IF(G$7&lt;入力シートA!$H$94,0,入力シートA!$E$94*入力シートA!$K$94/入力シートA!$Q$94),0)+IFERROR(IF(G$7&lt;入力シートA!$H$96,0,入力シートA!$E$96*入力シートA!$K$96/入力シートA!$Q$96),0)+IFERROR(IF(G$7&lt;入力シートA!$H$98,0,入力シートA!$E$98*入力シートA!$K$98/入力シートA!$Q$98),0)+IFERROR(IF(G$7&lt;入力シートA!$H$100,0,入力シートA!$E$100*入力シートA!$K$100/入力シートA!$Q$100),0))</f>
        <v/>
      </c>
      <c r="H18" s="35" t="str">
        <f>IF(H8="-","",IFERROR(IF(H$7&lt;入力シートA!$H$90,0,入力シートA!$E$90*入力シートA!$K$90/入力シートA!$Q$90),0)+IFERROR(IF(H$7&lt;入力シートA!$H$92,0,入力シートA!$E$92*入力シートA!$K$92/入力シートA!$Q$92),0)+IFERROR(IF(H$7&lt;入力シートA!$H$94,0,入力シートA!$E$94*入力シートA!$K$94/入力シートA!$Q$94),0)+IFERROR(IF(H$7&lt;入力シートA!$H$96,0,入力シートA!$E$96*入力シートA!$K$96/入力シートA!$Q$96),0)+IFERROR(IF(H$7&lt;入力シートA!$H$98,0,入力シートA!$E$98*入力シートA!$K$98/入力シートA!$Q$98),0)+IFERROR(IF(H$7&lt;入力シートA!$H$100,0,入力シートA!$E$100*入力シートA!$K$100/入力シートA!$Q$100),0))</f>
        <v/>
      </c>
      <c r="I18" s="35" t="str">
        <f>IF(I8="-","",IFERROR(IF(I$7&lt;入力シートA!$H$90,0,入力シートA!$E$90*入力シートA!$K$90/入力シートA!$Q$90),0)+IFERROR(IF(I$7&lt;入力シートA!$H$92,0,入力シートA!$E$92*入力シートA!$K$92/入力シートA!$Q$92),0)+IFERROR(IF(I$7&lt;入力シートA!$H$94,0,入力シートA!$E$94*入力シートA!$K$94/入力シートA!$Q$94),0)+IFERROR(IF(I$7&lt;入力シートA!$H$96,0,入力シートA!$E$96*入力シートA!$K$96/入力シートA!$Q$96),0)+IFERROR(IF(I$7&lt;入力シートA!$H$98,0,入力シートA!$E$98*入力シートA!$K$98/入力シートA!$Q$98),0)+IFERROR(IF(I$7&lt;入力シートA!$H$100,0,入力シートA!$E$100*入力シートA!$K$100/入力シートA!$Q$100),0))</f>
        <v/>
      </c>
      <c r="J18" s="35" t="str">
        <f>IF(J8="-","",IFERROR(IF(J$7&lt;入力シートA!$H$90,0,入力シートA!$E$90*入力シートA!$K$90/入力シートA!$Q$90),0)+IFERROR(IF(J$7&lt;入力シートA!$H$92,0,入力シートA!$E$92*入力シートA!$K$92/入力シートA!$Q$92),0)+IFERROR(IF(J$7&lt;入力シートA!$H$94,0,入力シートA!$E$94*入力シートA!$K$94/入力シートA!$Q$94),0)+IFERROR(IF(J$7&lt;入力シートA!$H$96,0,入力シートA!$E$96*入力シートA!$K$96/入力シートA!$Q$96),0)+IFERROR(IF(J$7&lt;入力シートA!$H$98,0,入力シートA!$E$98*入力シートA!$K$98/入力シートA!$Q$98),0)+IFERROR(IF(J$7&lt;入力シートA!$H$100,0,入力シートA!$E$100*入力シートA!$K$100/入力シートA!$Q$100),0))</f>
        <v/>
      </c>
      <c r="K18" s="35" t="str">
        <f>IF(K8="-","",IFERROR(IF(K$7&lt;入力シートA!$H$90,0,入力シートA!$E$90*入力シートA!$K$90/入力シートA!$Q$90),0)+IFERROR(IF(K$7&lt;入力シートA!$H$92,0,入力シートA!$E$92*入力シートA!$K$92/入力シートA!$Q$92),0)+IFERROR(IF(K$7&lt;入力シートA!$H$94,0,入力シートA!$E$94*入力シートA!$K$94/入力シートA!$Q$94),0)+IFERROR(IF(K$7&lt;入力シートA!$H$96,0,入力シートA!$E$96*入力シートA!$K$96/入力シートA!$Q$96),0)+IFERROR(IF(K$7&lt;入力シートA!$H$98,0,入力シートA!$E$98*入力シートA!$K$98/入力シートA!$Q$98),0)+IFERROR(IF(K$7&lt;入力シートA!$H$100,0,入力シートA!$E$100*入力シートA!$K$100/入力シートA!$Q$100),0))</f>
        <v/>
      </c>
      <c r="L18" s="35" t="str">
        <f>IF(L8="-","",IFERROR(IF(L$7&lt;入力シートA!$H$90,0,入力シートA!$E$90*入力シートA!$K$90/入力シートA!$Q$90),0)+IFERROR(IF(L$7&lt;入力シートA!$H$92,0,入力シートA!$E$92*入力シートA!$K$92/入力シートA!$Q$92),0)+IFERROR(IF(L$7&lt;入力シートA!$H$94,0,入力シートA!$E$94*入力シートA!$K$94/入力シートA!$Q$94),0)+IFERROR(IF(L$7&lt;入力シートA!$H$96,0,入力シートA!$E$96*入力シートA!$K$96/入力シートA!$Q$96),0)+IFERROR(IF(L$7&lt;入力シートA!$H$98,0,入力シートA!$E$98*入力シートA!$K$98/入力シートA!$Q$98),0)+IFERROR(IF(L$7&lt;入力シートA!$H$100,0,入力シートA!$E$100*入力シートA!$K$100/入力シートA!$Q$100),0))</f>
        <v/>
      </c>
      <c r="M18" s="35" t="str">
        <f>IF(M8="-","",IFERROR(IF(M$7&lt;入力シートA!$H$90,0,入力シートA!$E$90*入力シートA!$K$90/入力シートA!$Q$90),0)+IFERROR(IF(M$7&lt;入力シートA!$H$92,0,入力シートA!$E$92*入力シートA!$K$92/入力シートA!$Q$92),0)+IFERROR(IF(M$7&lt;入力シートA!$H$94,0,入力シートA!$E$94*入力シートA!$K$94/入力シートA!$Q$94),0)+IFERROR(IF(M$7&lt;入力シートA!$H$96,0,入力シートA!$E$96*入力シートA!$K$96/入力シートA!$Q$96),0)+IFERROR(IF(M$7&lt;入力シートA!$H$98,0,入力シートA!$E$98*入力シートA!$K$98/入力シートA!$Q$98),0)+IFERROR(IF(M$7&lt;入力シートA!$H$100,0,入力シートA!$E$100*入力シートA!$K$100/入力シートA!$Q$100),0))</f>
        <v/>
      </c>
      <c r="N18" s="35" t="str">
        <f>IF(N8="-","",IFERROR(IF(N$7&lt;入力シートA!$H$90,0,入力シートA!$E$90*入力シートA!$K$90/入力シートA!$Q$90),0)+IFERROR(IF(N$7&lt;入力シートA!$H$92,0,入力シートA!$E$92*入力シートA!$K$92/入力シートA!$Q$92),0)+IFERROR(IF(N$7&lt;入力シートA!$H$94,0,入力シートA!$E$94*入力シートA!$K$94/入力シートA!$Q$94),0)+IFERROR(IF(N$7&lt;入力シートA!$H$96,0,入力シートA!$E$96*入力シートA!$K$96/入力シートA!$Q$96),0)+IFERROR(IF(N$7&lt;入力シートA!$H$98,0,入力シートA!$E$98*入力シートA!$K$98/入力シートA!$Q$98),0)+IFERROR(IF(N$7&lt;入力シートA!$H$100,0,入力シートA!$E$100*入力シートA!$K$100/入力シートA!$Q$100),0))</f>
        <v/>
      </c>
      <c r="O18" s="64"/>
      <c r="P18" s="92">
        <f>IFERROR(入力シートB!$E$37*入力シートB!$H$37/入力シートB!$N$37,)+IFERROR(入力シートB!$E$39*入力シートB!$H$39/入力シートB!$N$39,)+IFERROR(入力シートB!$E$41*入力シートB!$H$41/入力シートB!$N$41,)+IFERROR(入力シートB!$E$43*入力シートB!$H$43/入力シートB!$N$43,)+IFERROR(入力シートB!$E$45*入力シートB!$H$45/入力シートB!$N$45,)+IFERROR(入力シートB!$E$47*入力シートB!$H$47/入力シートB!$N$47,)</f>
        <v>0</v>
      </c>
      <c r="Q18" s="15"/>
    </row>
    <row r="19" spans="1:29" ht="20.100000000000001" customHeight="1">
      <c r="A19" s="18"/>
      <c r="B19" s="15"/>
      <c r="C19" s="185" t="s">
        <v>107</v>
      </c>
      <c r="D19" s="186"/>
      <c r="E19" s="35" t="str">
        <f>IF(E8="-","",入力シートA!$D$108)</f>
        <v/>
      </c>
      <c r="F19" s="35" t="str">
        <f t="shared" ref="F19:N19" si="3">IF(F$8="-","",E19)</f>
        <v/>
      </c>
      <c r="G19" s="35" t="str">
        <f t="shared" si="3"/>
        <v/>
      </c>
      <c r="H19" s="35" t="str">
        <f t="shared" si="3"/>
        <v/>
      </c>
      <c r="I19" s="35" t="str">
        <f t="shared" si="3"/>
        <v/>
      </c>
      <c r="J19" s="35" t="str">
        <f t="shared" si="3"/>
        <v/>
      </c>
      <c r="K19" s="35" t="str">
        <f t="shared" si="3"/>
        <v/>
      </c>
      <c r="L19" s="35" t="str">
        <f t="shared" si="3"/>
        <v/>
      </c>
      <c r="M19" s="35" t="str">
        <f t="shared" si="3"/>
        <v/>
      </c>
      <c r="N19" s="35" t="str">
        <f t="shared" si="3"/>
        <v/>
      </c>
      <c r="O19" s="64"/>
      <c r="P19" s="92">
        <f>入力シートB!$D$53</f>
        <v>0</v>
      </c>
      <c r="Q19" s="15"/>
    </row>
    <row r="20" spans="1:29" ht="20.100000000000001" customHeight="1" thickBot="1">
      <c r="A20" s="18"/>
      <c r="B20" s="15"/>
      <c r="C20" s="198" t="s">
        <v>108</v>
      </c>
      <c r="D20" s="199"/>
      <c r="E20" s="36" t="str">
        <f>IF(E8="-","",SUM(E9:E19))</f>
        <v/>
      </c>
      <c r="F20" s="36" t="str">
        <f>IF(F8="-","",SUM(F9:F19))</f>
        <v/>
      </c>
      <c r="G20" s="36" t="str">
        <f t="shared" ref="G20:N20" si="4">IF(G8="-","",SUM(G9:G19))</f>
        <v/>
      </c>
      <c r="H20" s="36" t="str">
        <f t="shared" si="4"/>
        <v/>
      </c>
      <c r="I20" s="36" t="str">
        <f t="shared" si="4"/>
        <v/>
      </c>
      <c r="J20" s="36" t="str">
        <f t="shared" si="4"/>
        <v/>
      </c>
      <c r="K20" s="36" t="str">
        <f t="shared" si="4"/>
        <v/>
      </c>
      <c r="L20" s="36" t="str">
        <f>IF(L8="-","",SUM(L9:L19))</f>
        <v/>
      </c>
      <c r="M20" s="36" t="str">
        <f t="shared" si="4"/>
        <v/>
      </c>
      <c r="N20" s="36" t="str">
        <f t="shared" si="4"/>
        <v/>
      </c>
      <c r="O20" s="64"/>
      <c r="P20" s="93">
        <f>SUM(P9:P19)</f>
        <v>0</v>
      </c>
      <c r="Q20" s="15"/>
    </row>
    <row r="21" spans="1:29" ht="20.100000000000001" customHeight="1" thickTop="1">
      <c r="A21" s="18"/>
      <c r="B21" s="15"/>
      <c r="C21" s="183" t="s">
        <v>113</v>
      </c>
      <c r="D21" s="197"/>
      <c r="E21" s="35" t="e">
        <f>IF(E8="-",NA(),入力シートA!$D$138)</f>
        <v>#N/A</v>
      </c>
      <c r="F21" s="35" t="e">
        <f t="shared" ref="F21:N21" si="5">IF(F$8="-",NA(),E21)</f>
        <v>#N/A</v>
      </c>
      <c r="G21" s="35" t="e">
        <f t="shared" si="5"/>
        <v>#N/A</v>
      </c>
      <c r="H21" s="35" t="e">
        <f t="shared" si="5"/>
        <v>#N/A</v>
      </c>
      <c r="I21" s="35" t="e">
        <f t="shared" si="5"/>
        <v>#N/A</v>
      </c>
      <c r="J21" s="35" t="e">
        <f t="shared" si="5"/>
        <v>#N/A</v>
      </c>
      <c r="K21" s="35" t="e">
        <f t="shared" si="5"/>
        <v>#N/A</v>
      </c>
      <c r="L21" s="35" t="e">
        <f t="shared" si="5"/>
        <v>#N/A</v>
      </c>
      <c r="M21" s="35" t="e">
        <f t="shared" si="5"/>
        <v>#N/A</v>
      </c>
      <c r="N21" s="35" t="e">
        <f t="shared" si="5"/>
        <v>#N/A</v>
      </c>
      <c r="O21" s="64"/>
      <c r="P21" s="92">
        <f>入力シートA!$D$138</f>
        <v>0</v>
      </c>
      <c r="Q21" s="15"/>
    </row>
    <row r="22" spans="1:29" ht="20.100000000000001" customHeight="1">
      <c r="A22" s="18"/>
      <c r="B22" s="15"/>
      <c r="C22" s="185" t="s">
        <v>114</v>
      </c>
      <c r="D22" s="186"/>
      <c r="E22" s="52" t="e">
        <f>IF(E8="-",NA(),SUM(入力シートA!$E$155,入力シートA!$E$157,入力シートA!$E$159,E21))</f>
        <v>#N/A</v>
      </c>
      <c r="F22" s="52" t="e">
        <f>IF(F8="-",NA(),SUM(入力シートA!$E$155,入力シートA!$E$157,入力シートA!$E$159,F21))</f>
        <v>#N/A</v>
      </c>
      <c r="G22" s="52" t="e">
        <f>IF(G8="-",NA(),SUM(入力シートA!$E$155,入力シートA!$E$157,入力シートA!$E$159,G21))</f>
        <v>#N/A</v>
      </c>
      <c r="H22" s="52" t="e">
        <f>IF(H8="-",NA(),SUM(入力シートA!$E$155,入力シートA!$E$157,入力シートA!$E$159,H21))</f>
        <v>#N/A</v>
      </c>
      <c r="I22" s="52" t="e">
        <f>IF(I8="-",NA(),SUM(入力シートA!$E$155,入力シートA!$E$157,入力シートA!$E$159,I21))</f>
        <v>#N/A</v>
      </c>
      <c r="J22" s="52" t="e">
        <f>IF(J8="-",NA(),SUM(入力シートA!$E$155,入力シートA!$E$157,入力シートA!$E$159,J21))</f>
        <v>#N/A</v>
      </c>
      <c r="K22" s="52" t="e">
        <f>IF(K8="-",NA(),SUM(入力シートA!$E$155,入力シートA!$E$157,入力シートA!$E$159,K21))</f>
        <v>#N/A</v>
      </c>
      <c r="L22" s="52" t="e">
        <f>IF(L8="-",NA(),SUM(入力シートA!$E$155,入力シートA!$E$157,入力シートA!$E$159,L21))</f>
        <v>#N/A</v>
      </c>
      <c r="M22" s="52" t="e">
        <f>IF(M8="-",NA(),SUM(入力シートA!$E$155,入力シートA!$E$157,入力シートA!$E$159,M21))</f>
        <v>#N/A</v>
      </c>
      <c r="N22" s="52" t="e">
        <f>IF(N8="-",NA(),SUM(入力シートA!$E$155,入力シートA!$E$157,入力シートA!$E$159,N21))</f>
        <v>#N/A</v>
      </c>
      <c r="O22" s="64"/>
      <c r="P22" s="94">
        <f>SUM(入力シートA!$E$155,入力シートA!$E$157,入力シートA!$E$159,P21)</f>
        <v>0</v>
      </c>
      <c r="Q22" s="15"/>
    </row>
    <row r="23" spans="1:29" ht="18.75" customHeight="1">
      <c r="A23" s="18"/>
      <c r="B23" s="15"/>
      <c r="C23" s="14"/>
      <c r="D23" s="14"/>
      <c r="E23" s="14"/>
      <c r="F23" s="14"/>
      <c r="G23" s="14"/>
      <c r="H23" s="14"/>
      <c r="I23" s="14"/>
      <c r="J23" s="14"/>
      <c r="K23" s="14"/>
      <c r="L23" s="14"/>
      <c r="M23" s="14"/>
      <c r="N23" s="14"/>
      <c r="O23" s="67"/>
      <c r="P23" s="14"/>
      <c r="Q23" s="15"/>
    </row>
    <row r="24" spans="1:29" ht="19.5" customHeight="1">
      <c r="B24" s="200" t="s">
        <v>200</v>
      </c>
      <c r="C24" s="200"/>
      <c r="D24" s="200"/>
      <c r="E24" s="200"/>
      <c r="F24" s="200"/>
      <c r="G24" s="200"/>
      <c r="H24" s="200"/>
      <c r="I24" s="200"/>
      <c r="J24" s="200"/>
      <c r="K24" s="200"/>
      <c r="L24" s="200"/>
      <c r="M24" s="200"/>
      <c r="N24" s="200"/>
      <c r="O24" s="200"/>
      <c r="P24" s="200"/>
      <c r="Q24" s="200"/>
      <c r="X24" s="13"/>
      <c r="Y24" s="13"/>
      <c r="Z24" s="13"/>
      <c r="AA24" s="13"/>
      <c r="AB24" s="13"/>
      <c r="AC24" s="13"/>
    </row>
    <row r="25" spans="1:29" ht="5.0999999999999996" customHeight="1">
      <c r="B25" s="194"/>
      <c r="C25" s="195"/>
      <c r="D25" s="196"/>
      <c r="E25" s="194"/>
      <c r="F25" s="195"/>
      <c r="G25" s="196"/>
      <c r="H25" s="15"/>
      <c r="I25" s="15"/>
      <c r="J25" s="15"/>
      <c r="K25" s="15"/>
      <c r="L25" s="15"/>
      <c r="M25" s="15"/>
      <c r="N25" s="15"/>
      <c r="O25" s="67"/>
      <c r="P25" s="15"/>
      <c r="Q25" s="15"/>
      <c r="X25" s="13"/>
      <c r="Y25" s="13"/>
      <c r="Z25" s="13"/>
      <c r="AA25" s="13"/>
      <c r="AB25" s="13"/>
      <c r="AC25" s="13"/>
    </row>
    <row r="26" spans="1:29" ht="20.100000000000001" customHeight="1">
      <c r="A26" s="18"/>
      <c r="B26" s="15"/>
      <c r="C26" s="187"/>
      <c r="D26" s="188"/>
      <c r="E26" s="191" t="s">
        <v>102</v>
      </c>
      <c r="F26" s="192"/>
      <c r="G26" s="192"/>
      <c r="H26" s="192"/>
      <c r="I26" s="192"/>
      <c r="J26" s="192"/>
      <c r="K26" s="192"/>
      <c r="L26" s="192"/>
      <c r="M26" s="192"/>
      <c r="N26" s="193"/>
      <c r="O26" s="63" t="s">
        <v>115</v>
      </c>
      <c r="P26" s="180" t="s">
        <v>168</v>
      </c>
      <c r="Q26" s="15"/>
    </row>
    <row r="27" spans="1:29" ht="20.100000000000001" customHeight="1">
      <c r="A27" s="18"/>
      <c r="B27" s="15"/>
      <c r="C27" s="189"/>
      <c r="D27" s="190"/>
      <c r="E27" s="96">
        <v>1</v>
      </c>
      <c r="F27" s="96">
        <v>2</v>
      </c>
      <c r="G27" s="96">
        <v>3</v>
      </c>
      <c r="H27" s="96">
        <v>4</v>
      </c>
      <c r="I27" s="96">
        <v>5</v>
      </c>
      <c r="J27" s="96">
        <v>6</v>
      </c>
      <c r="K27" s="96">
        <v>7</v>
      </c>
      <c r="L27" s="96">
        <v>8</v>
      </c>
      <c r="M27" s="96">
        <v>9</v>
      </c>
      <c r="N27" s="97">
        <v>10</v>
      </c>
      <c r="O27" s="70" t="s">
        <v>115</v>
      </c>
      <c r="P27" s="181"/>
      <c r="Q27" s="15"/>
    </row>
    <row r="28" spans="1:29" ht="20.100000000000001" customHeight="1">
      <c r="A28" s="18"/>
      <c r="B28" s="15"/>
      <c r="C28" s="49"/>
      <c r="D28" s="50"/>
      <c r="E28" s="34" t="str">
        <f>IF(E27&gt;入力シートA!$D$12,"-",IF(入力シートA!$E$14=E27,"l2実証",IF(入力シートA!$E$16=E27,"l4実証",IF(入力シートA!$E$18=E27,"l4本格",""))))</f>
        <v>-</v>
      </c>
      <c r="F28" s="34" t="str">
        <f>IF(F27&gt;入力シートA!$D$12,"-",IF(入力シートA!$E$14=F27,"l2実証",IF(入力シートA!$E$16=F27,"l4実証",IF(入力シートA!$E$18=F27,"l4本格",E28))))</f>
        <v>-</v>
      </c>
      <c r="G28" s="34" t="str">
        <f>IF(G27&gt;入力シートA!$D$12,"-",IF(入力シートA!$E$14=G27,"l2実証",IF(入力シートA!$E$16=G27,"l4実証",IF(入力シートA!$E$18=G27,"l4本格",F28))))</f>
        <v>-</v>
      </c>
      <c r="H28" s="34" t="str">
        <f>IF(H27&gt;入力シートA!$D$12,"-",IF(入力シートA!$E$14=H27,"l2実証",IF(入力シートA!$E$16=H27,"l4実証",IF(入力シートA!$E$18=H27,"l4本格",G28))))</f>
        <v>-</v>
      </c>
      <c r="I28" s="34" t="str">
        <f>IF(I27&gt;入力シートA!$D$12,"-",IF(入力シートA!$E$14=I27,"l2実証",IF(入力シートA!$E$16=I27,"l4実証",IF(入力シートA!$E$18=I27,"l4本格",H28))))</f>
        <v>-</v>
      </c>
      <c r="J28" s="34" t="str">
        <f>IF(J27&gt;入力シートA!$D$12,"-",IF(入力シートA!$E$14=J27,"l2実証",IF(入力シートA!$E$16=J27,"l4実証",IF(入力シートA!$E$18=J27,"l4本格",I28))))</f>
        <v>-</v>
      </c>
      <c r="K28" s="34" t="str">
        <f>IF(K27&gt;入力シートA!$D$12,"-",IF(入力シートA!$E$14=K27,"l2実証",IF(入力シートA!$E$16=K27,"l4実証",IF(入力シートA!$E$18=K27,"l4本格",J28))))</f>
        <v>-</v>
      </c>
      <c r="L28" s="34" t="str">
        <f>IF(L27&gt;入力シートA!$D$12,"-",IF(入力シートA!$E$14=L27,"l2実証",IF(入力シートA!$E$16=L27,"l4実証",IF(入力シートA!$E$18=L27,"l4本格",K28))))</f>
        <v>-</v>
      </c>
      <c r="M28" s="34" t="str">
        <f>IF(M27&gt;入力シートA!$D$12,"-",IF(入力シートA!$E$14=M27,"l2実証",IF(入力シートA!$E$16=M27,"l4実証",IF(入力シートA!$E$18=M27,"l4本格",L28))))</f>
        <v>-</v>
      </c>
      <c r="N28" s="34" t="str">
        <f>IF(N27&gt;入力シートA!$D$12,"-",IF(入力シートA!$E$14=N27,"l2実証",IF(入力シートA!$E$16=N27,"l4実証",IF(入力シートA!$E$18=N27,"l4本格",M28))))</f>
        <v>-</v>
      </c>
      <c r="O28" s="71"/>
      <c r="P28" s="91" t="s">
        <v>44</v>
      </c>
      <c r="Q28" s="15"/>
    </row>
    <row r="29" spans="1:29" ht="20.100000000000001" customHeight="1">
      <c r="A29" s="18"/>
      <c r="B29" s="15"/>
      <c r="C29" s="182" t="s">
        <v>103</v>
      </c>
      <c r="D29" s="30" t="s">
        <v>75</v>
      </c>
      <c r="E29" s="35" t="str">
        <f>IF(E$28="-","",E9-E89)</f>
        <v/>
      </c>
      <c r="F29" s="35" t="str">
        <f t="shared" ref="F29:N29" si="6">IF(F$28="-","",F9-F89)</f>
        <v/>
      </c>
      <c r="G29" s="35" t="str">
        <f t="shared" si="6"/>
        <v/>
      </c>
      <c r="H29" s="35" t="str">
        <f t="shared" si="6"/>
        <v/>
      </c>
      <c r="I29" s="35" t="str">
        <f t="shared" si="6"/>
        <v/>
      </c>
      <c r="J29" s="35" t="str">
        <f t="shared" si="6"/>
        <v/>
      </c>
      <c r="K29" s="35" t="str">
        <f t="shared" si="6"/>
        <v/>
      </c>
      <c r="L29" s="35" t="str">
        <f t="shared" si="6"/>
        <v/>
      </c>
      <c r="M29" s="35" t="str">
        <f t="shared" si="6"/>
        <v/>
      </c>
      <c r="N29" s="35" t="str">
        <f t="shared" si="6"/>
        <v/>
      </c>
      <c r="O29" s="64"/>
      <c r="P29" s="92">
        <f>$P$9</f>
        <v>0</v>
      </c>
      <c r="Q29" s="15"/>
    </row>
    <row r="30" spans="1:29" ht="20.100000000000001" customHeight="1">
      <c r="A30" s="18"/>
      <c r="B30" s="15"/>
      <c r="C30" s="182"/>
      <c r="D30" s="31" t="s">
        <v>76</v>
      </c>
      <c r="E30" s="35" t="str">
        <f t="shared" ref="E30:N30" si="7">IF(E$28="-","",E10-E90)</f>
        <v/>
      </c>
      <c r="F30" s="35" t="str">
        <f t="shared" si="7"/>
        <v/>
      </c>
      <c r="G30" s="35" t="str">
        <f t="shared" si="7"/>
        <v/>
      </c>
      <c r="H30" s="35" t="str">
        <f t="shared" si="7"/>
        <v/>
      </c>
      <c r="I30" s="35" t="str">
        <f t="shared" si="7"/>
        <v/>
      </c>
      <c r="J30" s="35" t="str">
        <f t="shared" si="7"/>
        <v/>
      </c>
      <c r="K30" s="35" t="str">
        <f t="shared" si="7"/>
        <v/>
      </c>
      <c r="L30" s="35" t="str">
        <f t="shared" si="7"/>
        <v/>
      </c>
      <c r="M30" s="35" t="str">
        <f t="shared" si="7"/>
        <v/>
      </c>
      <c r="N30" s="35" t="str">
        <f t="shared" si="7"/>
        <v/>
      </c>
      <c r="O30" s="64"/>
      <c r="P30" s="92">
        <f>$P$10</f>
        <v>0</v>
      </c>
      <c r="Q30" s="15"/>
    </row>
    <row r="31" spans="1:29" ht="20.100000000000001" customHeight="1">
      <c r="A31" s="18"/>
      <c r="B31" s="15"/>
      <c r="C31" s="182"/>
      <c r="D31" s="31" t="s">
        <v>77</v>
      </c>
      <c r="E31" s="35" t="str">
        <f t="shared" ref="E31:N31" si="8">IF(E$28="-","",E11-E91)</f>
        <v/>
      </c>
      <c r="F31" s="35" t="str">
        <f t="shared" si="8"/>
        <v/>
      </c>
      <c r="G31" s="35" t="str">
        <f t="shared" si="8"/>
        <v/>
      </c>
      <c r="H31" s="35" t="str">
        <f t="shared" si="8"/>
        <v/>
      </c>
      <c r="I31" s="35" t="str">
        <f t="shared" si="8"/>
        <v/>
      </c>
      <c r="J31" s="35" t="str">
        <f t="shared" si="8"/>
        <v/>
      </c>
      <c r="K31" s="35" t="str">
        <f t="shared" si="8"/>
        <v/>
      </c>
      <c r="L31" s="35" t="str">
        <f t="shared" si="8"/>
        <v/>
      </c>
      <c r="M31" s="35" t="str">
        <f t="shared" si="8"/>
        <v/>
      </c>
      <c r="N31" s="35" t="str">
        <f t="shared" si="8"/>
        <v/>
      </c>
      <c r="O31" s="64"/>
      <c r="P31" s="92">
        <f>$P$11</f>
        <v>0</v>
      </c>
      <c r="Q31" s="15"/>
    </row>
    <row r="32" spans="1:29" ht="20.100000000000001" customHeight="1">
      <c r="A32" s="18"/>
      <c r="B32" s="15"/>
      <c r="C32" s="182"/>
      <c r="D32" s="31" t="s">
        <v>104</v>
      </c>
      <c r="E32" s="35" t="str">
        <f t="shared" ref="E32:N32" si="9">IF(E$28="-","",E12-E92)</f>
        <v/>
      </c>
      <c r="F32" s="35" t="str">
        <f t="shared" si="9"/>
        <v/>
      </c>
      <c r="G32" s="35" t="str">
        <f t="shared" si="9"/>
        <v/>
      </c>
      <c r="H32" s="35" t="str">
        <f t="shared" si="9"/>
        <v/>
      </c>
      <c r="I32" s="35" t="str">
        <f t="shared" si="9"/>
        <v/>
      </c>
      <c r="J32" s="35" t="str">
        <f t="shared" si="9"/>
        <v/>
      </c>
      <c r="K32" s="35" t="str">
        <f t="shared" si="9"/>
        <v/>
      </c>
      <c r="L32" s="35" t="str">
        <f t="shared" si="9"/>
        <v/>
      </c>
      <c r="M32" s="35" t="str">
        <f t="shared" si="9"/>
        <v/>
      </c>
      <c r="N32" s="35" t="str">
        <f t="shared" si="9"/>
        <v/>
      </c>
      <c r="O32" s="64"/>
      <c r="P32" s="91" t="s">
        <v>7</v>
      </c>
      <c r="Q32" s="15"/>
    </row>
    <row r="33" spans="1:29" ht="20.100000000000001" customHeight="1">
      <c r="A33" s="18"/>
      <c r="B33" s="15"/>
      <c r="C33" s="182"/>
      <c r="D33" s="31" t="s">
        <v>105</v>
      </c>
      <c r="E33" s="35" t="str">
        <f t="shared" ref="E33:N33" si="10">IF(E$28="-","",E13-E93)</f>
        <v/>
      </c>
      <c r="F33" s="35" t="str">
        <f t="shared" si="10"/>
        <v/>
      </c>
      <c r="G33" s="35" t="str">
        <f t="shared" si="10"/>
        <v/>
      </c>
      <c r="H33" s="35" t="str">
        <f t="shared" si="10"/>
        <v/>
      </c>
      <c r="I33" s="35" t="str">
        <f t="shared" si="10"/>
        <v/>
      </c>
      <c r="J33" s="35" t="str">
        <f t="shared" si="10"/>
        <v/>
      </c>
      <c r="K33" s="35" t="str">
        <f t="shared" si="10"/>
        <v/>
      </c>
      <c r="L33" s="35" t="str">
        <f t="shared" si="10"/>
        <v/>
      </c>
      <c r="M33" s="35" t="str">
        <f t="shared" si="10"/>
        <v/>
      </c>
      <c r="N33" s="35" t="str">
        <f t="shared" si="10"/>
        <v/>
      </c>
      <c r="O33" s="64"/>
      <c r="P33" s="92">
        <f>$P$13</f>
        <v>0</v>
      </c>
      <c r="Q33" s="15"/>
    </row>
    <row r="34" spans="1:29" ht="20.100000000000001" customHeight="1">
      <c r="A34" s="18"/>
      <c r="B34" s="15"/>
      <c r="C34" s="182"/>
      <c r="D34" s="31" t="s">
        <v>79</v>
      </c>
      <c r="E34" s="35" t="str">
        <f t="shared" ref="E34:N34" si="11">IF(E$28="-","",E14-E94)</f>
        <v/>
      </c>
      <c r="F34" s="35" t="str">
        <f t="shared" si="11"/>
        <v/>
      </c>
      <c r="G34" s="35" t="str">
        <f t="shared" si="11"/>
        <v/>
      </c>
      <c r="H34" s="35" t="str">
        <f t="shared" si="11"/>
        <v/>
      </c>
      <c r="I34" s="35" t="str">
        <f t="shared" si="11"/>
        <v/>
      </c>
      <c r="J34" s="35" t="str">
        <f t="shared" si="11"/>
        <v/>
      </c>
      <c r="K34" s="35" t="str">
        <f t="shared" si="11"/>
        <v/>
      </c>
      <c r="L34" s="35" t="str">
        <f t="shared" si="11"/>
        <v/>
      </c>
      <c r="M34" s="35" t="str">
        <f t="shared" si="11"/>
        <v/>
      </c>
      <c r="N34" s="35" t="str">
        <f t="shared" si="11"/>
        <v/>
      </c>
      <c r="O34" s="64"/>
      <c r="P34" s="91" t="s">
        <v>7</v>
      </c>
      <c r="Q34" s="15"/>
    </row>
    <row r="35" spans="1:29" ht="20.100000000000001" customHeight="1">
      <c r="A35" s="18"/>
      <c r="B35" s="15"/>
      <c r="C35" s="182"/>
      <c r="D35" s="31" t="s">
        <v>106</v>
      </c>
      <c r="E35" s="35" t="str">
        <f t="shared" ref="E35:N35" si="12">IF(E$28="-","",E15-E95)</f>
        <v/>
      </c>
      <c r="F35" s="35" t="str">
        <f t="shared" si="12"/>
        <v/>
      </c>
      <c r="G35" s="35" t="str">
        <f t="shared" si="12"/>
        <v/>
      </c>
      <c r="H35" s="35" t="str">
        <f t="shared" si="12"/>
        <v/>
      </c>
      <c r="I35" s="35" t="str">
        <f t="shared" si="12"/>
        <v/>
      </c>
      <c r="J35" s="35" t="str">
        <f t="shared" si="12"/>
        <v/>
      </c>
      <c r="K35" s="35" t="str">
        <f t="shared" si="12"/>
        <v/>
      </c>
      <c r="L35" s="35" t="str">
        <f t="shared" si="12"/>
        <v/>
      </c>
      <c r="M35" s="35" t="str">
        <f t="shared" si="12"/>
        <v/>
      </c>
      <c r="N35" s="35" t="str">
        <f t="shared" si="12"/>
        <v/>
      </c>
      <c r="O35" s="64"/>
      <c r="P35" s="91" t="s">
        <v>7</v>
      </c>
      <c r="Q35" s="15"/>
    </row>
    <row r="36" spans="1:29" ht="20.100000000000001" customHeight="1">
      <c r="A36" s="18"/>
      <c r="B36" s="15"/>
      <c r="C36" s="182"/>
      <c r="D36" s="32" t="s">
        <v>81</v>
      </c>
      <c r="E36" s="35" t="str">
        <f t="shared" ref="E36:N36" si="13">IF(E$28="-","",E16-E96)</f>
        <v/>
      </c>
      <c r="F36" s="35" t="str">
        <f t="shared" si="13"/>
        <v/>
      </c>
      <c r="G36" s="35" t="str">
        <f t="shared" si="13"/>
        <v/>
      </c>
      <c r="H36" s="35" t="str">
        <f t="shared" si="13"/>
        <v/>
      </c>
      <c r="I36" s="35" t="str">
        <f t="shared" si="13"/>
        <v/>
      </c>
      <c r="J36" s="35" t="str">
        <f t="shared" si="13"/>
        <v/>
      </c>
      <c r="K36" s="35" t="str">
        <f t="shared" si="13"/>
        <v/>
      </c>
      <c r="L36" s="35" t="str">
        <f t="shared" si="13"/>
        <v/>
      </c>
      <c r="M36" s="35" t="str">
        <f t="shared" si="13"/>
        <v/>
      </c>
      <c r="N36" s="35" t="str">
        <f t="shared" si="13"/>
        <v/>
      </c>
      <c r="O36" s="64"/>
      <c r="P36" s="91" t="s">
        <v>7</v>
      </c>
      <c r="Q36" s="15"/>
    </row>
    <row r="37" spans="1:29" ht="20.100000000000001" customHeight="1">
      <c r="A37" s="18"/>
      <c r="B37" s="15"/>
      <c r="C37" s="182"/>
      <c r="D37" s="33" t="s">
        <v>82</v>
      </c>
      <c r="E37" s="35" t="str">
        <f t="shared" ref="E37:N37" si="14">IF(E$28="-","",E17-E97)</f>
        <v/>
      </c>
      <c r="F37" s="35" t="str">
        <f t="shared" si="14"/>
        <v/>
      </c>
      <c r="G37" s="35" t="str">
        <f t="shared" si="14"/>
        <v/>
      </c>
      <c r="H37" s="35" t="str">
        <f t="shared" si="14"/>
        <v/>
      </c>
      <c r="I37" s="35" t="str">
        <f t="shared" si="14"/>
        <v/>
      </c>
      <c r="J37" s="35" t="str">
        <f t="shared" si="14"/>
        <v/>
      </c>
      <c r="K37" s="35" t="str">
        <f t="shared" si="14"/>
        <v/>
      </c>
      <c r="L37" s="35" t="str">
        <f t="shared" si="14"/>
        <v/>
      </c>
      <c r="M37" s="35" t="str">
        <f t="shared" si="14"/>
        <v/>
      </c>
      <c r="N37" s="35" t="str">
        <f t="shared" si="14"/>
        <v/>
      </c>
      <c r="O37" s="64"/>
      <c r="P37" s="92">
        <f>$P$17</f>
        <v>0</v>
      </c>
      <c r="Q37" s="15"/>
    </row>
    <row r="38" spans="1:29" ht="20.100000000000001" customHeight="1">
      <c r="A38" s="18"/>
      <c r="B38" s="15"/>
      <c r="C38" s="183"/>
      <c r="D38" s="33" t="s">
        <v>83</v>
      </c>
      <c r="E38" s="35" t="str">
        <f t="shared" ref="E38:N38" si="15">IF(E$28="-","",E18-E98)</f>
        <v/>
      </c>
      <c r="F38" s="35" t="str">
        <f t="shared" si="15"/>
        <v/>
      </c>
      <c r="G38" s="35" t="str">
        <f t="shared" si="15"/>
        <v/>
      </c>
      <c r="H38" s="35" t="str">
        <f t="shared" si="15"/>
        <v/>
      </c>
      <c r="I38" s="35" t="str">
        <f t="shared" si="15"/>
        <v/>
      </c>
      <c r="J38" s="35" t="str">
        <f t="shared" si="15"/>
        <v/>
      </c>
      <c r="K38" s="35" t="str">
        <f t="shared" si="15"/>
        <v/>
      </c>
      <c r="L38" s="35" t="str">
        <f t="shared" si="15"/>
        <v/>
      </c>
      <c r="M38" s="35" t="str">
        <f t="shared" si="15"/>
        <v/>
      </c>
      <c r="N38" s="35" t="str">
        <f t="shared" si="15"/>
        <v/>
      </c>
      <c r="O38" s="64"/>
      <c r="P38" s="92">
        <f>$P$18</f>
        <v>0</v>
      </c>
      <c r="Q38" s="15"/>
    </row>
    <row r="39" spans="1:29" ht="20.100000000000001" customHeight="1">
      <c r="A39" s="18"/>
      <c r="B39" s="15"/>
      <c r="C39" s="185" t="s">
        <v>107</v>
      </c>
      <c r="D39" s="186"/>
      <c r="E39" s="35" t="str">
        <f>IF(E$28="-","",E19)</f>
        <v/>
      </c>
      <c r="F39" s="35" t="str">
        <f t="shared" ref="F39:N39" si="16">IF(F$28="-","",F19)</f>
        <v/>
      </c>
      <c r="G39" s="35" t="str">
        <f t="shared" si="16"/>
        <v/>
      </c>
      <c r="H39" s="35" t="str">
        <f t="shared" si="16"/>
        <v/>
      </c>
      <c r="I39" s="35" t="str">
        <f t="shared" si="16"/>
        <v/>
      </c>
      <c r="J39" s="35" t="str">
        <f t="shared" si="16"/>
        <v/>
      </c>
      <c r="K39" s="35" t="str">
        <f t="shared" si="16"/>
        <v/>
      </c>
      <c r="L39" s="35" t="str">
        <f t="shared" si="16"/>
        <v/>
      </c>
      <c r="M39" s="35" t="str">
        <f t="shared" si="16"/>
        <v/>
      </c>
      <c r="N39" s="35" t="str">
        <f t="shared" si="16"/>
        <v/>
      </c>
      <c r="O39" s="64"/>
      <c r="P39" s="92">
        <f>$P$19</f>
        <v>0</v>
      </c>
      <c r="Q39" s="15"/>
    </row>
    <row r="40" spans="1:29" ht="20.100000000000001" customHeight="1" thickBot="1">
      <c r="A40" s="18"/>
      <c r="B40" s="15"/>
      <c r="C40" s="198" t="s">
        <v>108</v>
      </c>
      <c r="D40" s="199"/>
      <c r="E40" s="36" t="str">
        <f>IF(E28="-","",SUM(E29:E39))</f>
        <v/>
      </c>
      <c r="F40" s="36" t="str">
        <f>IF(F28="-","",SUM(F29:F39))</f>
        <v/>
      </c>
      <c r="G40" s="36" t="str">
        <f t="shared" ref="G40" si="17">IF(G28="-","",SUM(G29:G39))</f>
        <v/>
      </c>
      <c r="H40" s="36" t="str">
        <f t="shared" ref="H40" si="18">IF(H28="-","",SUM(H29:H39))</f>
        <v/>
      </c>
      <c r="I40" s="36" t="str">
        <f t="shared" ref="I40" si="19">IF(I28="-","",SUM(I29:I39))</f>
        <v/>
      </c>
      <c r="J40" s="36" t="str">
        <f t="shared" ref="J40" si="20">IF(J28="-","",SUM(J29:J39))</f>
        <v/>
      </c>
      <c r="K40" s="36" t="str">
        <f t="shared" ref="K40" si="21">IF(K28="-","",SUM(K29:K39))</f>
        <v/>
      </c>
      <c r="L40" s="36" t="str">
        <f t="shared" ref="L40" si="22">IF(L28="-","",SUM(L29:L39))</f>
        <v/>
      </c>
      <c r="M40" s="36" t="str">
        <f t="shared" ref="M40" si="23">IF(M28="-","",SUM(M29:M39))</f>
        <v/>
      </c>
      <c r="N40" s="36" t="str">
        <f t="shared" ref="N40" si="24">IF(N28="-","",SUM(N29:N39))</f>
        <v/>
      </c>
      <c r="O40" s="64"/>
      <c r="P40" s="93">
        <f>SUM(P29:P39)</f>
        <v>0</v>
      </c>
      <c r="Q40" s="15"/>
    </row>
    <row r="41" spans="1:29" ht="20.100000000000001" customHeight="1" thickTop="1">
      <c r="A41" s="18"/>
      <c r="B41" s="15"/>
      <c r="C41" s="183" t="s">
        <v>113</v>
      </c>
      <c r="D41" s="197"/>
      <c r="E41" s="35" t="e">
        <f t="shared" ref="E41:N41" si="25">IF(E$28="-",NA(),E21)</f>
        <v>#N/A</v>
      </c>
      <c r="F41" s="35" t="e">
        <f t="shared" si="25"/>
        <v>#N/A</v>
      </c>
      <c r="G41" s="35" t="e">
        <f t="shared" si="25"/>
        <v>#N/A</v>
      </c>
      <c r="H41" s="35" t="e">
        <f t="shared" si="25"/>
        <v>#N/A</v>
      </c>
      <c r="I41" s="35" t="e">
        <f t="shared" si="25"/>
        <v>#N/A</v>
      </c>
      <c r="J41" s="35" t="e">
        <f t="shared" si="25"/>
        <v>#N/A</v>
      </c>
      <c r="K41" s="35" t="e">
        <f t="shared" si="25"/>
        <v>#N/A</v>
      </c>
      <c r="L41" s="35" t="e">
        <f t="shared" si="25"/>
        <v>#N/A</v>
      </c>
      <c r="M41" s="35" t="e">
        <f t="shared" si="25"/>
        <v>#N/A</v>
      </c>
      <c r="N41" s="35" t="e">
        <f t="shared" si="25"/>
        <v>#N/A</v>
      </c>
      <c r="O41" s="64"/>
      <c r="P41" s="92">
        <f>$P$21</f>
        <v>0</v>
      </c>
      <c r="Q41" s="15"/>
    </row>
    <row r="42" spans="1:29" ht="20.100000000000001" customHeight="1">
      <c r="A42" s="18"/>
      <c r="B42" s="15"/>
      <c r="C42" s="185" t="s">
        <v>114</v>
      </c>
      <c r="D42" s="186"/>
      <c r="E42" s="35" t="e">
        <f t="shared" ref="E42:N42" si="26">IF(E$28="-",NA(),E22)</f>
        <v>#N/A</v>
      </c>
      <c r="F42" s="35" t="e">
        <f t="shared" si="26"/>
        <v>#N/A</v>
      </c>
      <c r="G42" s="35" t="e">
        <f t="shared" si="26"/>
        <v>#N/A</v>
      </c>
      <c r="H42" s="35" t="e">
        <f t="shared" si="26"/>
        <v>#N/A</v>
      </c>
      <c r="I42" s="35" t="e">
        <f t="shared" si="26"/>
        <v>#N/A</v>
      </c>
      <c r="J42" s="35" t="e">
        <f t="shared" si="26"/>
        <v>#N/A</v>
      </c>
      <c r="K42" s="35" t="e">
        <f t="shared" si="26"/>
        <v>#N/A</v>
      </c>
      <c r="L42" s="35" t="e">
        <f t="shared" si="26"/>
        <v>#N/A</v>
      </c>
      <c r="M42" s="35" t="e">
        <f t="shared" si="26"/>
        <v>#N/A</v>
      </c>
      <c r="N42" s="35" t="e">
        <f t="shared" si="26"/>
        <v>#N/A</v>
      </c>
      <c r="O42" s="64"/>
      <c r="P42" s="94">
        <f>$P$22</f>
        <v>0</v>
      </c>
      <c r="Q42" s="15"/>
    </row>
    <row r="43" spans="1:29" ht="18.75" customHeight="1">
      <c r="A43" s="18"/>
      <c r="B43" s="15"/>
      <c r="C43" s="14"/>
      <c r="D43" s="14"/>
      <c r="E43" s="14"/>
      <c r="F43" s="14"/>
      <c r="G43" s="14"/>
      <c r="H43" s="14"/>
      <c r="I43" s="14"/>
      <c r="J43" s="14"/>
      <c r="K43" s="14"/>
      <c r="L43" s="14"/>
      <c r="M43" s="14"/>
      <c r="N43" s="14"/>
      <c r="O43" s="67"/>
      <c r="P43" s="14"/>
      <c r="Q43" s="15"/>
    </row>
    <row r="44" spans="1:29" ht="19.5" customHeight="1">
      <c r="B44" s="200" t="s">
        <v>201</v>
      </c>
      <c r="C44" s="200"/>
      <c r="D44" s="200"/>
      <c r="E44" s="200"/>
      <c r="F44" s="200"/>
      <c r="G44" s="200"/>
      <c r="H44" s="200"/>
      <c r="I44" s="200"/>
      <c r="J44" s="200"/>
      <c r="K44" s="200"/>
      <c r="L44" s="200"/>
      <c r="M44" s="200"/>
      <c r="N44" s="200"/>
      <c r="O44" s="200"/>
      <c r="P44" s="200"/>
      <c r="Q44" s="200"/>
      <c r="X44" s="13"/>
      <c r="Y44" s="13"/>
      <c r="Z44" s="13"/>
      <c r="AA44" s="13"/>
      <c r="AB44" s="13"/>
      <c r="AC44" s="13"/>
    </row>
    <row r="45" spans="1:29" ht="5.0999999999999996" customHeight="1">
      <c r="B45" s="194"/>
      <c r="C45" s="195"/>
      <c r="D45" s="196"/>
      <c r="E45" s="194"/>
      <c r="F45" s="195"/>
      <c r="G45" s="196"/>
      <c r="H45" s="15"/>
      <c r="I45" s="15"/>
      <c r="J45" s="15"/>
      <c r="K45" s="15"/>
      <c r="L45" s="15"/>
      <c r="M45" s="15"/>
      <c r="N45" s="15"/>
      <c r="O45" s="67"/>
      <c r="P45" s="15"/>
      <c r="Q45" s="15"/>
      <c r="X45" s="13"/>
      <c r="Y45" s="13"/>
      <c r="Z45" s="13"/>
      <c r="AA45" s="13"/>
      <c r="AB45" s="13"/>
      <c r="AC45" s="13"/>
    </row>
    <row r="46" spans="1:29" ht="20.100000000000001" customHeight="1">
      <c r="A46" s="18"/>
      <c r="B46" s="15"/>
      <c r="C46" s="187"/>
      <c r="D46" s="188"/>
      <c r="E46" s="191" t="s">
        <v>102</v>
      </c>
      <c r="F46" s="192"/>
      <c r="G46" s="192"/>
      <c r="H46" s="192"/>
      <c r="I46" s="192"/>
      <c r="J46" s="192"/>
      <c r="K46" s="192"/>
      <c r="L46" s="192"/>
      <c r="M46" s="192"/>
      <c r="N46" s="193"/>
      <c r="O46" s="63" t="s">
        <v>115</v>
      </c>
      <c r="P46" s="180" t="s">
        <v>168</v>
      </c>
      <c r="Q46" s="15"/>
    </row>
    <row r="47" spans="1:29" ht="20.100000000000001" customHeight="1">
      <c r="A47" s="18"/>
      <c r="B47" s="15"/>
      <c r="C47" s="189"/>
      <c r="D47" s="190"/>
      <c r="E47" s="96">
        <v>1</v>
      </c>
      <c r="F47" s="96">
        <v>2</v>
      </c>
      <c r="G47" s="96">
        <v>3</v>
      </c>
      <c r="H47" s="96">
        <v>4</v>
      </c>
      <c r="I47" s="96">
        <v>5</v>
      </c>
      <c r="J47" s="96">
        <v>6</v>
      </c>
      <c r="K47" s="96">
        <v>7</v>
      </c>
      <c r="L47" s="96">
        <v>8</v>
      </c>
      <c r="M47" s="96">
        <v>9</v>
      </c>
      <c r="N47" s="97">
        <v>10</v>
      </c>
      <c r="O47" s="70" t="s">
        <v>115</v>
      </c>
      <c r="P47" s="181"/>
      <c r="Q47" s="15"/>
    </row>
    <row r="48" spans="1:29" ht="20.100000000000001" customHeight="1">
      <c r="A48" s="18"/>
      <c r="B48" s="15"/>
      <c r="C48" s="49"/>
      <c r="D48" s="50"/>
      <c r="E48" s="34" t="str">
        <f>IF(E47&gt;入力シートA!$D$12,"-",IF(入力シートA!$E$14=E47,"l2実証",IF(入力シートA!$E$16=E47,"l4実証",IF(入力シートA!$E$18=E47,"l4本格",""))))</f>
        <v>-</v>
      </c>
      <c r="F48" s="34" t="str">
        <f>IF(F47&gt;入力シートA!$D$12,"-",IF(入力シートA!$E$14=F47,"l2実証",IF(入力シートA!$E$16=F47,"l4実証",IF(入力シートA!$E$18=F47,"l4本格",E48))))</f>
        <v>-</v>
      </c>
      <c r="G48" s="34" t="str">
        <f>IF(G47&gt;入力シートA!$D$12,"-",IF(入力シートA!$E$14=G47,"l2実証",IF(入力シートA!$E$16=G47,"l4実証",IF(入力シートA!$E$18=G47,"l4本格",F48))))</f>
        <v>-</v>
      </c>
      <c r="H48" s="34" t="str">
        <f>IF(H47&gt;入力シートA!$D$12,"-",IF(入力シートA!$E$14=H47,"l2実証",IF(入力シートA!$E$16=H47,"l4実証",IF(入力シートA!$E$18=H47,"l4本格",G48))))</f>
        <v>-</v>
      </c>
      <c r="I48" s="34" t="str">
        <f>IF(I47&gt;入力シートA!$D$12,"-",IF(入力シートA!$E$14=I47,"l2実証",IF(入力シートA!$E$16=I47,"l4実証",IF(入力シートA!$E$18=I47,"l4本格",H48))))</f>
        <v>-</v>
      </c>
      <c r="J48" s="34" t="str">
        <f>IF(J47&gt;入力シートA!$D$12,"-",IF(入力シートA!$E$14=J47,"l2実証",IF(入力シートA!$E$16=J47,"l4実証",IF(入力シートA!$E$18=J47,"l4本格",I48))))</f>
        <v>-</v>
      </c>
      <c r="K48" s="34" t="str">
        <f>IF(K47&gt;入力シートA!$D$12,"-",IF(入力シートA!$E$14=K47,"l2実証",IF(入力シートA!$E$16=K47,"l4実証",IF(入力シートA!$E$18=K47,"l4本格",J48))))</f>
        <v>-</v>
      </c>
      <c r="L48" s="34" t="str">
        <f>IF(L47&gt;入力シートA!$D$12,"-",IF(入力シートA!$E$14=L47,"l2実証",IF(入力シートA!$E$16=L47,"l4実証",IF(入力シートA!$E$18=L47,"l4本格",K48))))</f>
        <v>-</v>
      </c>
      <c r="M48" s="34" t="str">
        <f>IF(M47&gt;入力シートA!$D$12,"-",IF(入力シートA!$E$14=M47,"l2実証",IF(入力シートA!$E$16=M47,"l4実証",IF(入力シートA!$E$18=M47,"l4本格",L48))))</f>
        <v>-</v>
      </c>
      <c r="N48" s="34" t="str">
        <f>IF(N47&gt;入力シートA!$D$12,"-",IF(入力シートA!$E$14=N47,"l2実証",IF(入力シートA!$E$16=N47,"l4実証",IF(入力シートA!$E$18=N47,"l4本格",M48))))</f>
        <v>-</v>
      </c>
      <c r="O48" s="71"/>
      <c r="P48" s="91" t="s">
        <v>44</v>
      </c>
      <c r="Q48" s="15"/>
    </row>
    <row r="49" spans="1:29" ht="20.100000000000001" customHeight="1">
      <c r="A49" s="18"/>
      <c r="B49" s="15"/>
      <c r="C49" s="182" t="s">
        <v>103</v>
      </c>
      <c r="D49" s="30" t="s">
        <v>75</v>
      </c>
      <c r="E49" s="35" t="str">
        <f t="shared" ref="E49:N49" si="27">IF(E$48="-","",E9*E$103)</f>
        <v/>
      </c>
      <c r="F49" s="35" t="str">
        <f t="shared" si="27"/>
        <v/>
      </c>
      <c r="G49" s="35" t="str">
        <f t="shared" si="27"/>
        <v/>
      </c>
      <c r="H49" s="35" t="str">
        <f t="shared" si="27"/>
        <v/>
      </c>
      <c r="I49" s="35" t="str">
        <f t="shared" si="27"/>
        <v/>
      </c>
      <c r="J49" s="35" t="str">
        <f t="shared" si="27"/>
        <v/>
      </c>
      <c r="K49" s="35" t="str">
        <f t="shared" si="27"/>
        <v/>
      </c>
      <c r="L49" s="35" t="str">
        <f t="shared" si="27"/>
        <v/>
      </c>
      <c r="M49" s="35" t="str">
        <f t="shared" si="27"/>
        <v/>
      </c>
      <c r="N49" s="35" t="str">
        <f t="shared" si="27"/>
        <v/>
      </c>
      <c r="O49" s="64"/>
      <c r="P49" s="92">
        <f>$P$9</f>
        <v>0</v>
      </c>
      <c r="Q49" s="15"/>
    </row>
    <row r="50" spans="1:29" ht="20.100000000000001" customHeight="1">
      <c r="A50" s="18"/>
      <c r="B50" s="15"/>
      <c r="C50" s="182"/>
      <c r="D50" s="31" t="s">
        <v>76</v>
      </c>
      <c r="E50" s="35" t="str">
        <f t="shared" ref="E50:N50" si="28">IF(E$48="-","",E10*E$103)</f>
        <v/>
      </c>
      <c r="F50" s="35" t="str">
        <f t="shared" si="28"/>
        <v/>
      </c>
      <c r="G50" s="35" t="str">
        <f t="shared" si="28"/>
        <v/>
      </c>
      <c r="H50" s="35" t="str">
        <f t="shared" si="28"/>
        <v/>
      </c>
      <c r="I50" s="35" t="str">
        <f t="shared" si="28"/>
        <v/>
      </c>
      <c r="J50" s="35" t="str">
        <f t="shared" si="28"/>
        <v/>
      </c>
      <c r="K50" s="35" t="str">
        <f t="shared" si="28"/>
        <v/>
      </c>
      <c r="L50" s="35" t="str">
        <f t="shared" si="28"/>
        <v/>
      </c>
      <c r="M50" s="35" t="str">
        <f t="shared" si="28"/>
        <v/>
      </c>
      <c r="N50" s="35" t="str">
        <f t="shared" si="28"/>
        <v/>
      </c>
      <c r="O50" s="64"/>
      <c r="P50" s="92">
        <f>$P$10</f>
        <v>0</v>
      </c>
      <c r="Q50" s="15"/>
    </row>
    <row r="51" spans="1:29" ht="20.100000000000001" customHeight="1">
      <c r="A51" s="18"/>
      <c r="B51" s="15"/>
      <c r="C51" s="182"/>
      <c r="D51" s="31" t="s">
        <v>77</v>
      </c>
      <c r="E51" s="35" t="str">
        <f t="shared" ref="E51:N51" si="29">IF(E$48="-","",E11*E$103)</f>
        <v/>
      </c>
      <c r="F51" s="35" t="str">
        <f t="shared" si="29"/>
        <v/>
      </c>
      <c r="G51" s="35" t="str">
        <f t="shared" si="29"/>
        <v/>
      </c>
      <c r="H51" s="35" t="str">
        <f t="shared" si="29"/>
        <v/>
      </c>
      <c r="I51" s="35" t="str">
        <f t="shared" si="29"/>
        <v/>
      </c>
      <c r="J51" s="35" t="str">
        <f t="shared" si="29"/>
        <v/>
      </c>
      <c r="K51" s="35" t="str">
        <f t="shared" si="29"/>
        <v/>
      </c>
      <c r="L51" s="35" t="str">
        <f t="shared" si="29"/>
        <v/>
      </c>
      <c r="M51" s="35" t="str">
        <f t="shared" si="29"/>
        <v/>
      </c>
      <c r="N51" s="35" t="str">
        <f t="shared" si="29"/>
        <v/>
      </c>
      <c r="O51" s="64"/>
      <c r="P51" s="92">
        <f>$P$11</f>
        <v>0</v>
      </c>
      <c r="Q51" s="15"/>
    </row>
    <row r="52" spans="1:29" ht="20.100000000000001" customHeight="1">
      <c r="A52" s="18"/>
      <c r="B52" s="15"/>
      <c r="C52" s="182"/>
      <c r="D52" s="31" t="s">
        <v>104</v>
      </c>
      <c r="E52" s="35" t="str">
        <f t="shared" ref="E52:N52" si="30">IF(E$48="-","",E12*E$103)</f>
        <v/>
      </c>
      <c r="F52" s="35" t="str">
        <f t="shared" si="30"/>
        <v/>
      </c>
      <c r="G52" s="35" t="str">
        <f t="shared" si="30"/>
        <v/>
      </c>
      <c r="H52" s="35" t="str">
        <f t="shared" si="30"/>
        <v/>
      </c>
      <c r="I52" s="35" t="str">
        <f t="shared" si="30"/>
        <v/>
      </c>
      <c r="J52" s="35" t="str">
        <f t="shared" si="30"/>
        <v/>
      </c>
      <c r="K52" s="35" t="str">
        <f t="shared" si="30"/>
        <v/>
      </c>
      <c r="L52" s="35" t="str">
        <f t="shared" si="30"/>
        <v/>
      </c>
      <c r="M52" s="35" t="str">
        <f t="shared" si="30"/>
        <v/>
      </c>
      <c r="N52" s="35" t="str">
        <f t="shared" si="30"/>
        <v/>
      </c>
      <c r="O52" s="64"/>
      <c r="P52" s="91" t="s">
        <v>7</v>
      </c>
      <c r="Q52" s="15"/>
    </row>
    <row r="53" spans="1:29" ht="20.100000000000001" customHeight="1">
      <c r="A53" s="18"/>
      <c r="B53" s="15"/>
      <c r="C53" s="182"/>
      <c r="D53" s="31" t="s">
        <v>105</v>
      </c>
      <c r="E53" s="35" t="str">
        <f t="shared" ref="E53:N53" si="31">IF(E$48="-","",E13*E$103)</f>
        <v/>
      </c>
      <c r="F53" s="35" t="str">
        <f t="shared" si="31"/>
        <v/>
      </c>
      <c r="G53" s="35" t="str">
        <f t="shared" si="31"/>
        <v/>
      </c>
      <c r="H53" s="35" t="str">
        <f t="shared" si="31"/>
        <v/>
      </c>
      <c r="I53" s="35" t="str">
        <f t="shared" si="31"/>
        <v/>
      </c>
      <c r="J53" s="35" t="str">
        <f t="shared" si="31"/>
        <v/>
      </c>
      <c r="K53" s="35" t="str">
        <f t="shared" si="31"/>
        <v/>
      </c>
      <c r="L53" s="35" t="str">
        <f t="shared" si="31"/>
        <v/>
      </c>
      <c r="M53" s="35" t="str">
        <f t="shared" si="31"/>
        <v/>
      </c>
      <c r="N53" s="35" t="str">
        <f t="shared" si="31"/>
        <v/>
      </c>
      <c r="O53" s="64"/>
      <c r="P53" s="92">
        <f>$P$13</f>
        <v>0</v>
      </c>
      <c r="Q53" s="15"/>
    </row>
    <row r="54" spans="1:29" ht="20.100000000000001" customHeight="1">
      <c r="A54" s="18"/>
      <c r="B54" s="15"/>
      <c r="C54" s="182"/>
      <c r="D54" s="31" t="s">
        <v>79</v>
      </c>
      <c r="E54" s="35" t="str">
        <f t="shared" ref="E54:N54" si="32">IF(E$48="-","",E14*E$103)</f>
        <v/>
      </c>
      <c r="F54" s="35" t="str">
        <f t="shared" si="32"/>
        <v/>
      </c>
      <c r="G54" s="35" t="str">
        <f t="shared" si="32"/>
        <v/>
      </c>
      <c r="H54" s="35" t="str">
        <f t="shared" si="32"/>
        <v/>
      </c>
      <c r="I54" s="35" t="str">
        <f t="shared" si="32"/>
        <v/>
      </c>
      <c r="J54" s="35" t="str">
        <f t="shared" si="32"/>
        <v/>
      </c>
      <c r="K54" s="35" t="str">
        <f t="shared" si="32"/>
        <v/>
      </c>
      <c r="L54" s="35" t="str">
        <f t="shared" si="32"/>
        <v/>
      </c>
      <c r="M54" s="35" t="str">
        <f t="shared" si="32"/>
        <v/>
      </c>
      <c r="N54" s="35" t="str">
        <f t="shared" si="32"/>
        <v/>
      </c>
      <c r="O54" s="64"/>
      <c r="P54" s="91" t="s">
        <v>7</v>
      </c>
      <c r="Q54" s="15"/>
    </row>
    <row r="55" spans="1:29" ht="20.100000000000001" customHeight="1">
      <c r="A55" s="18"/>
      <c r="B55" s="15"/>
      <c r="C55" s="182"/>
      <c r="D55" s="31" t="s">
        <v>106</v>
      </c>
      <c r="E55" s="35" t="str">
        <f t="shared" ref="E55:N55" si="33">IF(E$48="-","",E15*E$103)</f>
        <v/>
      </c>
      <c r="F55" s="35" t="str">
        <f t="shared" si="33"/>
        <v/>
      </c>
      <c r="G55" s="35" t="str">
        <f t="shared" si="33"/>
        <v/>
      </c>
      <c r="H55" s="35" t="str">
        <f t="shared" si="33"/>
        <v/>
      </c>
      <c r="I55" s="35" t="str">
        <f t="shared" si="33"/>
        <v/>
      </c>
      <c r="J55" s="35" t="str">
        <f t="shared" si="33"/>
        <v/>
      </c>
      <c r="K55" s="35" t="str">
        <f t="shared" si="33"/>
        <v/>
      </c>
      <c r="L55" s="35" t="str">
        <f t="shared" si="33"/>
        <v/>
      </c>
      <c r="M55" s="35" t="str">
        <f t="shared" si="33"/>
        <v/>
      </c>
      <c r="N55" s="35" t="str">
        <f t="shared" si="33"/>
        <v/>
      </c>
      <c r="O55" s="64"/>
      <c r="P55" s="91" t="s">
        <v>7</v>
      </c>
      <c r="Q55" s="15"/>
    </row>
    <row r="56" spans="1:29" ht="20.100000000000001" customHeight="1">
      <c r="A56" s="18"/>
      <c r="B56" s="15"/>
      <c r="C56" s="182"/>
      <c r="D56" s="32" t="s">
        <v>81</v>
      </c>
      <c r="E56" s="35" t="str">
        <f t="shared" ref="E56:N56" si="34">IF(E$48="-","",E16*E$103)</f>
        <v/>
      </c>
      <c r="F56" s="35" t="str">
        <f t="shared" si="34"/>
        <v/>
      </c>
      <c r="G56" s="35" t="str">
        <f t="shared" si="34"/>
        <v/>
      </c>
      <c r="H56" s="35" t="str">
        <f t="shared" si="34"/>
        <v/>
      </c>
      <c r="I56" s="35" t="str">
        <f t="shared" si="34"/>
        <v/>
      </c>
      <c r="J56" s="35" t="str">
        <f t="shared" si="34"/>
        <v/>
      </c>
      <c r="K56" s="35" t="str">
        <f t="shared" si="34"/>
        <v/>
      </c>
      <c r="L56" s="35" t="str">
        <f t="shared" si="34"/>
        <v/>
      </c>
      <c r="M56" s="35" t="str">
        <f t="shared" si="34"/>
        <v/>
      </c>
      <c r="N56" s="35" t="str">
        <f t="shared" si="34"/>
        <v/>
      </c>
      <c r="O56" s="64"/>
      <c r="P56" s="91" t="s">
        <v>7</v>
      </c>
      <c r="Q56" s="15"/>
    </row>
    <row r="57" spans="1:29" ht="20.100000000000001" customHeight="1">
      <c r="A57" s="18"/>
      <c r="B57" s="15"/>
      <c r="C57" s="182"/>
      <c r="D57" s="33" t="s">
        <v>82</v>
      </c>
      <c r="E57" s="35" t="str">
        <f t="shared" ref="E57:N57" si="35">IF(E$48="-","",E17*E$103)</f>
        <v/>
      </c>
      <c r="F57" s="35" t="str">
        <f t="shared" si="35"/>
        <v/>
      </c>
      <c r="G57" s="35" t="str">
        <f t="shared" si="35"/>
        <v/>
      </c>
      <c r="H57" s="35" t="str">
        <f t="shared" si="35"/>
        <v/>
      </c>
      <c r="I57" s="35" t="str">
        <f t="shared" si="35"/>
        <v/>
      </c>
      <c r="J57" s="35" t="str">
        <f t="shared" si="35"/>
        <v/>
      </c>
      <c r="K57" s="35" t="str">
        <f t="shared" si="35"/>
        <v/>
      </c>
      <c r="L57" s="35" t="str">
        <f t="shared" si="35"/>
        <v/>
      </c>
      <c r="M57" s="35" t="str">
        <f t="shared" si="35"/>
        <v/>
      </c>
      <c r="N57" s="35" t="str">
        <f t="shared" si="35"/>
        <v/>
      </c>
      <c r="O57" s="64"/>
      <c r="P57" s="92">
        <f>$P$17</f>
        <v>0</v>
      </c>
      <c r="Q57" s="15"/>
    </row>
    <row r="58" spans="1:29" ht="20.100000000000001" customHeight="1">
      <c r="A58" s="18"/>
      <c r="B58" s="15"/>
      <c r="C58" s="183"/>
      <c r="D58" s="33" t="s">
        <v>83</v>
      </c>
      <c r="E58" s="35" t="str">
        <f t="shared" ref="E58:N58" si="36">IF(E$48="-","",E18*E$103)</f>
        <v/>
      </c>
      <c r="F58" s="35" t="str">
        <f t="shared" si="36"/>
        <v/>
      </c>
      <c r="G58" s="35" t="str">
        <f t="shared" si="36"/>
        <v/>
      </c>
      <c r="H58" s="35" t="str">
        <f t="shared" si="36"/>
        <v/>
      </c>
      <c r="I58" s="35" t="str">
        <f t="shared" si="36"/>
        <v/>
      </c>
      <c r="J58" s="35" t="str">
        <f t="shared" si="36"/>
        <v/>
      </c>
      <c r="K58" s="35" t="str">
        <f t="shared" si="36"/>
        <v/>
      </c>
      <c r="L58" s="35" t="str">
        <f t="shared" si="36"/>
        <v/>
      </c>
      <c r="M58" s="35" t="str">
        <f t="shared" si="36"/>
        <v/>
      </c>
      <c r="N58" s="35" t="str">
        <f t="shared" si="36"/>
        <v/>
      </c>
      <c r="O58" s="64"/>
      <c r="P58" s="92">
        <f>$P$18</f>
        <v>0</v>
      </c>
      <c r="Q58" s="15"/>
    </row>
    <row r="59" spans="1:29" ht="20.100000000000001" customHeight="1">
      <c r="A59" s="18"/>
      <c r="B59" s="15"/>
      <c r="C59" s="185" t="s">
        <v>107</v>
      </c>
      <c r="D59" s="186"/>
      <c r="E59" s="35" t="str">
        <f t="shared" ref="E59:N59" si="37">IF(E$48="-","",E19*E$103)</f>
        <v/>
      </c>
      <c r="F59" s="35" t="str">
        <f t="shared" si="37"/>
        <v/>
      </c>
      <c r="G59" s="35" t="str">
        <f t="shared" si="37"/>
        <v/>
      </c>
      <c r="H59" s="35" t="str">
        <f t="shared" si="37"/>
        <v/>
      </c>
      <c r="I59" s="35" t="str">
        <f t="shared" si="37"/>
        <v/>
      </c>
      <c r="J59" s="35" t="str">
        <f t="shared" si="37"/>
        <v/>
      </c>
      <c r="K59" s="35" t="str">
        <f t="shared" si="37"/>
        <v/>
      </c>
      <c r="L59" s="35" t="str">
        <f t="shared" si="37"/>
        <v/>
      </c>
      <c r="M59" s="35" t="str">
        <f t="shared" si="37"/>
        <v/>
      </c>
      <c r="N59" s="35" t="str">
        <f t="shared" si="37"/>
        <v/>
      </c>
      <c r="O59" s="64"/>
      <c r="P59" s="92">
        <f>$P$19</f>
        <v>0</v>
      </c>
      <c r="Q59" s="15"/>
    </row>
    <row r="60" spans="1:29" ht="20.100000000000001" customHeight="1" thickBot="1">
      <c r="A60" s="18"/>
      <c r="B60" s="15"/>
      <c r="C60" s="198" t="s">
        <v>108</v>
      </c>
      <c r="D60" s="199"/>
      <c r="E60" s="36" t="str">
        <f>IF(E48="-","",SUM(E49:E59))</f>
        <v/>
      </c>
      <c r="F60" s="36" t="str">
        <f>IF(F48="-","",SUM(F49:F59))</f>
        <v/>
      </c>
      <c r="G60" s="36" t="str">
        <f t="shared" ref="G60" si="38">IF(G48="-","",SUM(G49:G59))</f>
        <v/>
      </c>
      <c r="H60" s="36" t="str">
        <f t="shared" ref="H60" si="39">IF(H48="-","",SUM(H49:H59))</f>
        <v/>
      </c>
      <c r="I60" s="36" t="str">
        <f t="shared" ref="I60" si="40">IF(I48="-","",SUM(I49:I59))</f>
        <v/>
      </c>
      <c r="J60" s="36" t="str">
        <f t="shared" ref="J60" si="41">IF(J48="-","",SUM(J49:J59))</f>
        <v/>
      </c>
      <c r="K60" s="36" t="str">
        <f t="shared" ref="K60" si="42">IF(K48="-","",SUM(K49:K59))</f>
        <v/>
      </c>
      <c r="L60" s="36" t="str">
        <f t="shared" ref="L60" si="43">IF(L48="-","",SUM(L49:L59))</f>
        <v/>
      </c>
      <c r="M60" s="36" t="str">
        <f t="shared" ref="M60" si="44">IF(M48="-","",SUM(M49:M59))</f>
        <v/>
      </c>
      <c r="N60" s="36" t="str">
        <f t="shared" ref="N60" si="45">IF(N48="-","",SUM(N49:N59))</f>
        <v/>
      </c>
      <c r="O60" s="64"/>
      <c r="P60" s="93">
        <f t="shared" ref="P60" si="46">SUM(P49:P59)</f>
        <v>0</v>
      </c>
      <c r="Q60" s="15"/>
    </row>
    <row r="61" spans="1:29" ht="20.100000000000001" customHeight="1" thickTop="1">
      <c r="A61" s="18"/>
      <c r="B61" s="15"/>
      <c r="C61" s="183" t="s">
        <v>113</v>
      </c>
      <c r="D61" s="197"/>
      <c r="E61" s="35" t="e">
        <f t="shared" ref="E61:N61" si="47">IF(E$48="-",NA(),E21*E$103)</f>
        <v>#N/A</v>
      </c>
      <c r="F61" s="35" t="e">
        <f t="shared" si="47"/>
        <v>#N/A</v>
      </c>
      <c r="G61" s="35" t="e">
        <f t="shared" si="47"/>
        <v>#N/A</v>
      </c>
      <c r="H61" s="35" t="e">
        <f t="shared" si="47"/>
        <v>#N/A</v>
      </c>
      <c r="I61" s="35" t="e">
        <f t="shared" si="47"/>
        <v>#N/A</v>
      </c>
      <c r="J61" s="35" t="e">
        <f t="shared" si="47"/>
        <v>#N/A</v>
      </c>
      <c r="K61" s="35" t="e">
        <f t="shared" si="47"/>
        <v>#N/A</v>
      </c>
      <c r="L61" s="35" t="e">
        <f t="shared" si="47"/>
        <v>#N/A</v>
      </c>
      <c r="M61" s="35" t="e">
        <f t="shared" si="47"/>
        <v>#N/A</v>
      </c>
      <c r="N61" s="35" t="e">
        <f t="shared" si="47"/>
        <v>#N/A</v>
      </c>
      <c r="O61" s="64"/>
      <c r="P61" s="92">
        <f>$P$21</f>
        <v>0</v>
      </c>
      <c r="Q61" s="15"/>
    </row>
    <row r="62" spans="1:29" ht="20.100000000000001" customHeight="1">
      <c r="A62" s="18"/>
      <c r="B62" s="15"/>
      <c r="C62" s="185" t="s">
        <v>114</v>
      </c>
      <c r="D62" s="186"/>
      <c r="E62" s="35" t="e">
        <f t="shared" ref="E62:N62" si="48">IF(E$48="-",NA(),E22*E$103)</f>
        <v>#N/A</v>
      </c>
      <c r="F62" s="35" t="e">
        <f t="shared" si="48"/>
        <v>#N/A</v>
      </c>
      <c r="G62" s="35" t="e">
        <f t="shared" si="48"/>
        <v>#N/A</v>
      </c>
      <c r="H62" s="35" t="e">
        <f t="shared" si="48"/>
        <v>#N/A</v>
      </c>
      <c r="I62" s="35" t="e">
        <f t="shared" si="48"/>
        <v>#N/A</v>
      </c>
      <c r="J62" s="35" t="e">
        <f t="shared" si="48"/>
        <v>#N/A</v>
      </c>
      <c r="K62" s="35" t="e">
        <f t="shared" si="48"/>
        <v>#N/A</v>
      </c>
      <c r="L62" s="35" t="e">
        <f t="shared" si="48"/>
        <v>#N/A</v>
      </c>
      <c r="M62" s="35" t="e">
        <f t="shared" si="48"/>
        <v>#N/A</v>
      </c>
      <c r="N62" s="35" t="e">
        <f t="shared" si="48"/>
        <v>#N/A</v>
      </c>
      <c r="O62" s="64"/>
      <c r="P62" s="94">
        <f>$P$22</f>
        <v>0</v>
      </c>
      <c r="Q62" s="15"/>
    </row>
    <row r="63" spans="1:29" ht="18.75" customHeight="1">
      <c r="A63" s="18"/>
      <c r="B63" s="15"/>
      <c r="C63" s="14"/>
      <c r="D63" s="14"/>
      <c r="E63" s="14"/>
      <c r="F63" s="14"/>
      <c r="G63" s="14"/>
      <c r="H63" s="14"/>
      <c r="I63" s="14"/>
      <c r="J63" s="14"/>
      <c r="K63" s="14"/>
      <c r="L63" s="14"/>
      <c r="M63" s="14"/>
      <c r="N63" s="14"/>
      <c r="O63" s="67"/>
      <c r="P63" s="14"/>
      <c r="Q63" s="15"/>
    </row>
    <row r="64" spans="1:29" ht="19.5" customHeight="1">
      <c r="B64" s="200" t="s">
        <v>202</v>
      </c>
      <c r="C64" s="200"/>
      <c r="D64" s="200"/>
      <c r="E64" s="200"/>
      <c r="F64" s="200"/>
      <c r="G64" s="200"/>
      <c r="H64" s="200"/>
      <c r="I64" s="200"/>
      <c r="J64" s="200"/>
      <c r="K64" s="200"/>
      <c r="L64" s="200"/>
      <c r="M64" s="200"/>
      <c r="N64" s="200"/>
      <c r="O64" s="200"/>
      <c r="P64" s="200"/>
      <c r="Q64" s="200"/>
      <c r="X64" s="13"/>
      <c r="Y64" s="13"/>
      <c r="Z64" s="13"/>
      <c r="AA64" s="13"/>
      <c r="AB64" s="13"/>
      <c r="AC64" s="13"/>
    </row>
    <row r="65" spans="1:29" ht="5.0999999999999996" customHeight="1">
      <c r="B65" s="194"/>
      <c r="C65" s="195"/>
      <c r="D65" s="196"/>
      <c r="E65" s="194"/>
      <c r="F65" s="195"/>
      <c r="G65" s="196"/>
      <c r="H65" s="15"/>
      <c r="I65" s="15"/>
      <c r="J65" s="15"/>
      <c r="K65" s="15"/>
      <c r="L65" s="15"/>
      <c r="M65" s="15"/>
      <c r="N65" s="15"/>
      <c r="O65" s="67"/>
      <c r="P65" s="15"/>
      <c r="Q65" s="15"/>
      <c r="X65" s="13"/>
      <c r="Y65" s="13"/>
      <c r="Z65" s="13"/>
      <c r="AA65" s="13"/>
      <c r="AB65" s="13"/>
      <c r="AC65" s="13"/>
    </row>
    <row r="66" spans="1:29" ht="20.100000000000001" customHeight="1">
      <c r="A66" s="18"/>
      <c r="B66" s="15"/>
      <c r="C66" s="187"/>
      <c r="D66" s="188"/>
      <c r="E66" s="191" t="s">
        <v>102</v>
      </c>
      <c r="F66" s="192"/>
      <c r="G66" s="192"/>
      <c r="H66" s="192"/>
      <c r="I66" s="192"/>
      <c r="J66" s="192"/>
      <c r="K66" s="192"/>
      <c r="L66" s="192"/>
      <c r="M66" s="192"/>
      <c r="N66" s="193"/>
      <c r="O66" s="63" t="s">
        <v>115</v>
      </c>
      <c r="P66" s="180" t="s">
        <v>168</v>
      </c>
      <c r="Q66" s="15"/>
    </row>
    <row r="67" spans="1:29" ht="20.100000000000001" customHeight="1">
      <c r="A67" s="18"/>
      <c r="B67" s="15"/>
      <c r="C67" s="189"/>
      <c r="D67" s="190"/>
      <c r="E67" s="59">
        <v>1</v>
      </c>
      <c r="F67" s="59">
        <v>2</v>
      </c>
      <c r="G67" s="59">
        <v>3</v>
      </c>
      <c r="H67" s="59">
        <v>4</v>
      </c>
      <c r="I67" s="59">
        <v>5</v>
      </c>
      <c r="J67" s="59">
        <v>6</v>
      </c>
      <c r="K67" s="59">
        <v>7</v>
      </c>
      <c r="L67" s="59">
        <v>8</v>
      </c>
      <c r="M67" s="59">
        <v>9</v>
      </c>
      <c r="N67" s="90">
        <v>10</v>
      </c>
      <c r="O67" s="70" t="s">
        <v>115</v>
      </c>
      <c r="P67" s="181"/>
      <c r="Q67" s="15"/>
    </row>
    <row r="68" spans="1:29" ht="20.100000000000001" customHeight="1">
      <c r="A68" s="18"/>
      <c r="B68" s="15"/>
      <c r="C68" s="49"/>
      <c r="D68" s="50"/>
      <c r="E68" s="34" t="str">
        <f>IF(E67&gt;入力シートA!$D$12,"-",IF(入力シートA!$E$14=E67,"l2実証",IF(入力シートA!$E$16=E67,"l4実証",IF(入力シートA!$E$18=E67,"l4本格",""))))</f>
        <v>-</v>
      </c>
      <c r="F68" s="34" t="str">
        <f>IF(F67&gt;入力シートA!$D$12,"-",IF(入力シートA!$E$14=F67,"l2実証",IF(入力シートA!$E$16=F67,"l4実証",IF(入力シートA!$E$18=F67,"l4本格",E68))))</f>
        <v>-</v>
      </c>
      <c r="G68" s="34" t="str">
        <f>IF(G67&gt;入力シートA!$D$12,"-",IF(入力シートA!$E$14=G67,"l2実証",IF(入力シートA!$E$16=G67,"l4実証",IF(入力シートA!$E$18=G67,"l4本格",F68))))</f>
        <v>-</v>
      </c>
      <c r="H68" s="34" t="str">
        <f>IF(H67&gt;入力シートA!$D$12,"-",IF(入力シートA!$E$14=H67,"l2実証",IF(入力シートA!$E$16=H67,"l4実証",IF(入力シートA!$E$18=H67,"l4本格",G68))))</f>
        <v>-</v>
      </c>
      <c r="I68" s="34" t="str">
        <f>IF(I67&gt;入力シートA!$D$12,"-",IF(入力シートA!$E$14=I67,"l2実証",IF(入力シートA!$E$16=I67,"l4実証",IF(入力シートA!$E$18=I67,"l4本格",H68))))</f>
        <v>-</v>
      </c>
      <c r="J68" s="34" t="str">
        <f>IF(J67&gt;入力シートA!$D$12,"-",IF(入力シートA!$E$14=J67,"l2実証",IF(入力シートA!$E$16=J67,"l4実証",IF(入力シートA!$E$18=J67,"l4本格",I68))))</f>
        <v>-</v>
      </c>
      <c r="K68" s="34" t="str">
        <f>IF(K67&gt;入力シートA!$D$12,"-",IF(入力シートA!$E$14=K67,"l2実証",IF(入力シートA!$E$16=K67,"l4実証",IF(入力シートA!$E$18=K67,"l4本格",J68))))</f>
        <v>-</v>
      </c>
      <c r="L68" s="34" t="str">
        <f>IF(L67&gt;入力シートA!$D$12,"-",IF(入力シートA!$E$14=L67,"l2実証",IF(入力シートA!$E$16=L67,"l4実証",IF(入力シートA!$E$18=L67,"l4本格",K68))))</f>
        <v>-</v>
      </c>
      <c r="M68" s="34" t="str">
        <f>IF(M67&gt;入力シートA!$D$12,"-",IF(入力シートA!$E$14=M67,"l2実証",IF(入力シートA!$E$16=M67,"l4実証",IF(入力シートA!$E$18=M67,"l4本格",L68))))</f>
        <v>-</v>
      </c>
      <c r="N68" s="34" t="str">
        <f>IF(N67&gt;入力シートA!$D$12,"-",IF(入力シートA!$E$14=N67,"l2実証",IF(入力シートA!$E$16=N67,"l4実証",IF(入力シートA!$E$18=N67,"l4本格",M68))))</f>
        <v>-</v>
      </c>
      <c r="O68" s="71"/>
      <c r="P68" s="91" t="s">
        <v>44</v>
      </c>
      <c r="Q68" s="15"/>
    </row>
    <row r="69" spans="1:29" ht="20.100000000000001" customHeight="1">
      <c r="A69" s="18"/>
      <c r="B69" s="15"/>
      <c r="C69" s="182" t="s">
        <v>103</v>
      </c>
      <c r="D69" s="30" t="s">
        <v>75</v>
      </c>
      <c r="E69" s="35" t="str">
        <f t="shared" ref="E69:N69" si="49">IF(E$68="-","",E29*E$103)</f>
        <v/>
      </c>
      <c r="F69" s="35" t="str">
        <f t="shared" si="49"/>
        <v/>
      </c>
      <c r="G69" s="35" t="str">
        <f t="shared" si="49"/>
        <v/>
      </c>
      <c r="H69" s="35" t="str">
        <f t="shared" si="49"/>
        <v/>
      </c>
      <c r="I69" s="35" t="str">
        <f t="shared" si="49"/>
        <v/>
      </c>
      <c r="J69" s="35" t="str">
        <f t="shared" si="49"/>
        <v/>
      </c>
      <c r="K69" s="35" t="str">
        <f t="shared" si="49"/>
        <v/>
      </c>
      <c r="L69" s="35" t="str">
        <f t="shared" si="49"/>
        <v/>
      </c>
      <c r="M69" s="35" t="str">
        <f t="shared" si="49"/>
        <v/>
      </c>
      <c r="N69" s="35" t="str">
        <f t="shared" si="49"/>
        <v/>
      </c>
      <c r="O69" s="64"/>
      <c r="P69" s="92">
        <f>$P$9</f>
        <v>0</v>
      </c>
      <c r="Q69" s="15"/>
    </row>
    <row r="70" spans="1:29" ht="20.100000000000001" customHeight="1">
      <c r="A70" s="18"/>
      <c r="B70" s="15"/>
      <c r="C70" s="182"/>
      <c r="D70" s="31" t="s">
        <v>76</v>
      </c>
      <c r="E70" s="35" t="str">
        <f t="shared" ref="E70:N70" si="50">IF(E$68="-","",E30*E$103)</f>
        <v/>
      </c>
      <c r="F70" s="35" t="str">
        <f t="shared" si="50"/>
        <v/>
      </c>
      <c r="G70" s="35" t="str">
        <f t="shared" si="50"/>
        <v/>
      </c>
      <c r="H70" s="35" t="str">
        <f t="shared" si="50"/>
        <v/>
      </c>
      <c r="I70" s="35" t="str">
        <f t="shared" si="50"/>
        <v/>
      </c>
      <c r="J70" s="35" t="str">
        <f t="shared" si="50"/>
        <v/>
      </c>
      <c r="K70" s="35" t="str">
        <f t="shared" si="50"/>
        <v/>
      </c>
      <c r="L70" s="35" t="str">
        <f t="shared" si="50"/>
        <v/>
      </c>
      <c r="M70" s="35" t="str">
        <f t="shared" si="50"/>
        <v/>
      </c>
      <c r="N70" s="35" t="str">
        <f t="shared" si="50"/>
        <v/>
      </c>
      <c r="O70" s="64"/>
      <c r="P70" s="92">
        <f>$P$10</f>
        <v>0</v>
      </c>
      <c r="Q70" s="15"/>
    </row>
    <row r="71" spans="1:29" ht="20.100000000000001" customHeight="1">
      <c r="A71" s="18"/>
      <c r="B71" s="15"/>
      <c r="C71" s="182"/>
      <c r="D71" s="31" t="s">
        <v>77</v>
      </c>
      <c r="E71" s="35" t="str">
        <f t="shared" ref="E71:N71" si="51">IF(E$68="-","",E31*E$103)</f>
        <v/>
      </c>
      <c r="F71" s="35" t="str">
        <f t="shared" si="51"/>
        <v/>
      </c>
      <c r="G71" s="35" t="str">
        <f t="shared" si="51"/>
        <v/>
      </c>
      <c r="H71" s="35" t="str">
        <f t="shared" si="51"/>
        <v/>
      </c>
      <c r="I71" s="35" t="str">
        <f t="shared" si="51"/>
        <v/>
      </c>
      <c r="J71" s="35" t="str">
        <f t="shared" si="51"/>
        <v/>
      </c>
      <c r="K71" s="35" t="str">
        <f t="shared" si="51"/>
        <v/>
      </c>
      <c r="L71" s="35" t="str">
        <f t="shared" si="51"/>
        <v/>
      </c>
      <c r="M71" s="35" t="str">
        <f t="shared" si="51"/>
        <v/>
      </c>
      <c r="N71" s="35" t="str">
        <f t="shared" si="51"/>
        <v/>
      </c>
      <c r="O71" s="64"/>
      <c r="P71" s="92">
        <f>$P$11</f>
        <v>0</v>
      </c>
      <c r="Q71" s="15"/>
    </row>
    <row r="72" spans="1:29" ht="20.100000000000001" customHeight="1">
      <c r="A72" s="18"/>
      <c r="B72" s="15"/>
      <c r="C72" s="182"/>
      <c r="D72" s="31" t="s">
        <v>104</v>
      </c>
      <c r="E72" s="35" t="str">
        <f t="shared" ref="E72:N72" si="52">IF(E$68="-","",E32*E$103)</f>
        <v/>
      </c>
      <c r="F72" s="35" t="str">
        <f t="shared" si="52"/>
        <v/>
      </c>
      <c r="G72" s="35" t="str">
        <f t="shared" si="52"/>
        <v/>
      </c>
      <c r="H72" s="35" t="str">
        <f t="shared" si="52"/>
        <v/>
      </c>
      <c r="I72" s="35" t="str">
        <f t="shared" si="52"/>
        <v/>
      </c>
      <c r="J72" s="35" t="str">
        <f t="shared" si="52"/>
        <v/>
      </c>
      <c r="K72" s="35" t="str">
        <f t="shared" si="52"/>
        <v/>
      </c>
      <c r="L72" s="35" t="str">
        <f t="shared" si="52"/>
        <v/>
      </c>
      <c r="M72" s="35" t="str">
        <f t="shared" si="52"/>
        <v/>
      </c>
      <c r="N72" s="35" t="str">
        <f t="shared" si="52"/>
        <v/>
      </c>
      <c r="O72" s="64"/>
      <c r="P72" s="91" t="s">
        <v>7</v>
      </c>
      <c r="Q72" s="15"/>
    </row>
    <row r="73" spans="1:29" ht="20.100000000000001" customHeight="1">
      <c r="A73" s="18"/>
      <c r="B73" s="15"/>
      <c r="C73" s="182"/>
      <c r="D73" s="31" t="s">
        <v>105</v>
      </c>
      <c r="E73" s="35" t="str">
        <f t="shared" ref="E73:N73" si="53">IF(E$68="-","",E33*E$103)</f>
        <v/>
      </c>
      <c r="F73" s="35" t="str">
        <f t="shared" si="53"/>
        <v/>
      </c>
      <c r="G73" s="35" t="str">
        <f t="shared" si="53"/>
        <v/>
      </c>
      <c r="H73" s="35" t="str">
        <f t="shared" si="53"/>
        <v/>
      </c>
      <c r="I73" s="35" t="str">
        <f t="shared" si="53"/>
        <v/>
      </c>
      <c r="J73" s="35" t="str">
        <f t="shared" si="53"/>
        <v/>
      </c>
      <c r="K73" s="35" t="str">
        <f t="shared" si="53"/>
        <v/>
      </c>
      <c r="L73" s="35" t="str">
        <f t="shared" si="53"/>
        <v/>
      </c>
      <c r="M73" s="35" t="str">
        <f t="shared" si="53"/>
        <v/>
      </c>
      <c r="N73" s="35" t="str">
        <f t="shared" si="53"/>
        <v/>
      </c>
      <c r="O73" s="64"/>
      <c r="P73" s="92">
        <f>$P$13</f>
        <v>0</v>
      </c>
      <c r="Q73" s="15"/>
    </row>
    <row r="74" spans="1:29" ht="20.100000000000001" customHeight="1">
      <c r="A74" s="18"/>
      <c r="B74" s="15"/>
      <c r="C74" s="182"/>
      <c r="D74" s="31" t="s">
        <v>79</v>
      </c>
      <c r="E74" s="35" t="str">
        <f t="shared" ref="E74:N74" si="54">IF(E$68="-","",E34*E$103)</f>
        <v/>
      </c>
      <c r="F74" s="35" t="str">
        <f t="shared" si="54"/>
        <v/>
      </c>
      <c r="G74" s="35" t="str">
        <f t="shared" si="54"/>
        <v/>
      </c>
      <c r="H74" s="35" t="str">
        <f t="shared" si="54"/>
        <v/>
      </c>
      <c r="I74" s="35" t="str">
        <f t="shared" si="54"/>
        <v/>
      </c>
      <c r="J74" s="35" t="str">
        <f t="shared" si="54"/>
        <v/>
      </c>
      <c r="K74" s="35" t="str">
        <f t="shared" si="54"/>
        <v/>
      </c>
      <c r="L74" s="35" t="str">
        <f t="shared" si="54"/>
        <v/>
      </c>
      <c r="M74" s="35" t="str">
        <f t="shared" si="54"/>
        <v/>
      </c>
      <c r="N74" s="35" t="str">
        <f t="shared" si="54"/>
        <v/>
      </c>
      <c r="O74" s="64"/>
      <c r="P74" s="91" t="s">
        <v>7</v>
      </c>
      <c r="Q74" s="15"/>
    </row>
    <row r="75" spans="1:29" ht="20.100000000000001" customHeight="1">
      <c r="A75" s="18"/>
      <c r="B75" s="15"/>
      <c r="C75" s="182"/>
      <c r="D75" s="31" t="s">
        <v>106</v>
      </c>
      <c r="E75" s="35" t="str">
        <f t="shared" ref="E75:N75" si="55">IF(E$68="-","",E35*E$103)</f>
        <v/>
      </c>
      <c r="F75" s="35" t="str">
        <f t="shared" si="55"/>
        <v/>
      </c>
      <c r="G75" s="35" t="str">
        <f t="shared" si="55"/>
        <v/>
      </c>
      <c r="H75" s="35" t="str">
        <f t="shared" si="55"/>
        <v/>
      </c>
      <c r="I75" s="35" t="str">
        <f t="shared" si="55"/>
        <v/>
      </c>
      <c r="J75" s="35" t="str">
        <f t="shared" si="55"/>
        <v/>
      </c>
      <c r="K75" s="35" t="str">
        <f t="shared" si="55"/>
        <v/>
      </c>
      <c r="L75" s="35" t="str">
        <f t="shared" si="55"/>
        <v/>
      </c>
      <c r="M75" s="35" t="str">
        <f t="shared" si="55"/>
        <v/>
      </c>
      <c r="N75" s="35" t="str">
        <f t="shared" si="55"/>
        <v/>
      </c>
      <c r="O75" s="64"/>
      <c r="P75" s="91" t="s">
        <v>7</v>
      </c>
      <c r="Q75" s="15"/>
    </row>
    <row r="76" spans="1:29" ht="20.100000000000001" customHeight="1">
      <c r="A76" s="18"/>
      <c r="B76" s="15"/>
      <c r="C76" s="182"/>
      <c r="D76" s="32" t="s">
        <v>81</v>
      </c>
      <c r="E76" s="35" t="str">
        <f t="shared" ref="E76:N76" si="56">IF(E$68="-","",E36*E$103)</f>
        <v/>
      </c>
      <c r="F76" s="35" t="str">
        <f t="shared" si="56"/>
        <v/>
      </c>
      <c r="G76" s="35" t="str">
        <f t="shared" si="56"/>
        <v/>
      </c>
      <c r="H76" s="35" t="str">
        <f t="shared" si="56"/>
        <v/>
      </c>
      <c r="I76" s="35" t="str">
        <f t="shared" si="56"/>
        <v/>
      </c>
      <c r="J76" s="35" t="str">
        <f t="shared" si="56"/>
        <v/>
      </c>
      <c r="K76" s="35" t="str">
        <f t="shared" si="56"/>
        <v/>
      </c>
      <c r="L76" s="35" t="str">
        <f t="shared" si="56"/>
        <v/>
      </c>
      <c r="M76" s="35" t="str">
        <f t="shared" si="56"/>
        <v/>
      </c>
      <c r="N76" s="35" t="str">
        <f t="shared" si="56"/>
        <v/>
      </c>
      <c r="O76" s="64"/>
      <c r="P76" s="91" t="s">
        <v>7</v>
      </c>
      <c r="Q76" s="15"/>
    </row>
    <row r="77" spans="1:29" ht="20.100000000000001" customHeight="1">
      <c r="A77" s="18"/>
      <c r="B77" s="15"/>
      <c r="C77" s="182"/>
      <c r="D77" s="33" t="s">
        <v>82</v>
      </c>
      <c r="E77" s="35" t="str">
        <f t="shared" ref="E77:N77" si="57">IF(E$68="-","",E37*E$103)</f>
        <v/>
      </c>
      <c r="F77" s="35" t="str">
        <f t="shared" si="57"/>
        <v/>
      </c>
      <c r="G77" s="35" t="str">
        <f t="shared" si="57"/>
        <v/>
      </c>
      <c r="H77" s="35" t="str">
        <f t="shared" si="57"/>
        <v/>
      </c>
      <c r="I77" s="35" t="str">
        <f t="shared" si="57"/>
        <v/>
      </c>
      <c r="J77" s="35" t="str">
        <f t="shared" si="57"/>
        <v/>
      </c>
      <c r="K77" s="35" t="str">
        <f t="shared" si="57"/>
        <v/>
      </c>
      <c r="L77" s="35" t="str">
        <f t="shared" si="57"/>
        <v/>
      </c>
      <c r="M77" s="35" t="str">
        <f t="shared" si="57"/>
        <v/>
      </c>
      <c r="N77" s="35" t="str">
        <f t="shared" si="57"/>
        <v/>
      </c>
      <c r="O77" s="64"/>
      <c r="P77" s="92">
        <f>$P$17</f>
        <v>0</v>
      </c>
      <c r="Q77" s="15"/>
    </row>
    <row r="78" spans="1:29" ht="20.100000000000001" customHeight="1">
      <c r="A78" s="18"/>
      <c r="B78" s="15"/>
      <c r="C78" s="183"/>
      <c r="D78" s="33" t="s">
        <v>83</v>
      </c>
      <c r="E78" s="35" t="str">
        <f t="shared" ref="E78:N78" si="58">IF(E$68="-","",E38*E$103)</f>
        <v/>
      </c>
      <c r="F78" s="35" t="str">
        <f t="shared" si="58"/>
        <v/>
      </c>
      <c r="G78" s="35" t="str">
        <f t="shared" si="58"/>
        <v/>
      </c>
      <c r="H78" s="35" t="str">
        <f t="shared" si="58"/>
        <v/>
      </c>
      <c r="I78" s="35" t="str">
        <f t="shared" si="58"/>
        <v/>
      </c>
      <c r="J78" s="35" t="str">
        <f t="shared" si="58"/>
        <v/>
      </c>
      <c r="K78" s="35" t="str">
        <f t="shared" si="58"/>
        <v/>
      </c>
      <c r="L78" s="35" t="str">
        <f t="shared" si="58"/>
        <v/>
      </c>
      <c r="M78" s="35" t="str">
        <f t="shared" si="58"/>
        <v/>
      </c>
      <c r="N78" s="35" t="str">
        <f t="shared" si="58"/>
        <v/>
      </c>
      <c r="O78" s="64"/>
      <c r="P78" s="92">
        <f>$P$18</f>
        <v>0</v>
      </c>
      <c r="Q78" s="15"/>
    </row>
    <row r="79" spans="1:29" ht="20.100000000000001" customHeight="1">
      <c r="A79" s="18"/>
      <c r="B79" s="15"/>
      <c r="C79" s="185" t="s">
        <v>107</v>
      </c>
      <c r="D79" s="186"/>
      <c r="E79" s="35" t="str">
        <f t="shared" ref="E79:N79" si="59">IF(E$68="-","",E39*E$103)</f>
        <v/>
      </c>
      <c r="F79" s="35" t="str">
        <f t="shared" si="59"/>
        <v/>
      </c>
      <c r="G79" s="35" t="str">
        <f t="shared" si="59"/>
        <v/>
      </c>
      <c r="H79" s="35" t="str">
        <f t="shared" si="59"/>
        <v/>
      </c>
      <c r="I79" s="35" t="str">
        <f t="shared" si="59"/>
        <v/>
      </c>
      <c r="J79" s="35" t="str">
        <f t="shared" si="59"/>
        <v/>
      </c>
      <c r="K79" s="35" t="str">
        <f t="shared" si="59"/>
        <v/>
      </c>
      <c r="L79" s="35" t="str">
        <f t="shared" si="59"/>
        <v/>
      </c>
      <c r="M79" s="35" t="str">
        <f t="shared" si="59"/>
        <v/>
      </c>
      <c r="N79" s="35" t="str">
        <f t="shared" si="59"/>
        <v/>
      </c>
      <c r="O79" s="64"/>
      <c r="P79" s="92">
        <f>$P$19</f>
        <v>0</v>
      </c>
      <c r="Q79" s="15"/>
    </row>
    <row r="80" spans="1:29" ht="20.100000000000001" customHeight="1" thickBot="1">
      <c r="A80" s="18"/>
      <c r="B80" s="15"/>
      <c r="C80" s="198" t="s">
        <v>108</v>
      </c>
      <c r="D80" s="199"/>
      <c r="E80" s="36" t="str">
        <f>IF(E68="-","",SUM(E69:E79))</f>
        <v/>
      </c>
      <c r="F80" s="36" t="str">
        <f>IF(F68="-","",SUM(F69:F79))</f>
        <v/>
      </c>
      <c r="G80" s="36" t="str">
        <f t="shared" ref="G80" si="60">IF(G68="-","",SUM(G69:G79))</f>
        <v/>
      </c>
      <c r="H80" s="36" t="str">
        <f t="shared" ref="H80" si="61">IF(H68="-","",SUM(H69:H79))</f>
        <v/>
      </c>
      <c r="I80" s="36" t="str">
        <f t="shared" ref="I80" si="62">IF(I68="-","",SUM(I69:I79))</f>
        <v/>
      </c>
      <c r="J80" s="36" t="str">
        <f t="shared" ref="J80" si="63">IF(J68="-","",SUM(J69:J79))</f>
        <v/>
      </c>
      <c r="K80" s="36" t="str">
        <f t="shared" ref="K80" si="64">IF(K68="-","",SUM(K69:K79))</f>
        <v/>
      </c>
      <c r="L80" s="36" t="str">
        <f t="shared" ref="L80" si="65">IF(L68="-","",SUM(L69:L79))</f>
        <v/>
      </c>
      <c r="M80" s="36" t="str">
        <f t="shared" ref="M80" si="66">IF(M68="-","",SUM(M69:M79))</f>
        <v/>
      </c>
      <c r="N80" s="36" t="str">
        <f t="shared" ref="N80" si="67">IF(N68="-","",SUM(N69:N79))</f>
        <v/>
      </c>
      <c r="O80" s="64"/>
      <c r="P80" s="93">
        <f t="shared" ref="P80" si="68">SUM(P69:P79)</f>
        <v>0</v>
      </c>
      <c r="Q80" s="15"/>
    </row>
    <row r="81" spans="1:29" ht="20.100000000000001" customHeight="1" thickTop="1">
      <c r="A81" s="18"/>
      <c r="B81" s="15"/>
      <c r="C81" s="183" t="s">
        <v>113</v>
      </c>
      <c r="D81" s="197"/>
      <c r="E81" s="35" t="e">
        <f t="shared" ref="E81:N81" si="69">IF(E$68="-",NA(),E41*E$103)</f>
        <v>#N/A</v>
      </c>
      <c r="F81" s="35" t="e">
        <f t="shared" si="69"/>
        <v>#N/A</v>
      </c>
      <c r="G81" s="35" t="e">
        <f t="shared" si="69"/>
        <v>#N/A</v>
      </c>
      <c r="H81" s="35" t="e">
        <f t="shared" si="69"/>
        <v>#N/A</v>
      </c>
      <c r="I81" s="35" t="e">
        <f t="shared" si="69"/>
        <v>#N/A</v>
      </c>
      <c r="J81" s="35" t="e">
        <f t="shared" si="69"/>
        <v>#N/A</v>
      </c>
      <c r="K81" s="35" t="e">
        <f t="shared" si="69"/>
        <v>#N/A</v>
      </c>
      <c r="L81" s="35" t="e">
        <f t="shared" si="69"/>
        <v>#N/A</v>
      </c>
      <c r="M81" s="35" t="e">
        <f t="shared" si="69"/>
        <v>#N/A</v>
      </c>
      <c r="N81" s="35" t="e">
        <f t="shared" si="69"/>
        <v>#N/A</v>
      </c>
      <c r="O81" s="64"/>
      <c r="P81" s="92">
        <f>$P$21</f>
        <v>0</v>
      </c>
      <c r="Q81" s="15"/>
    </row>
    <row r="82" spans="1:29" ht="20.100000000000001" customHeight="1">
      <c r="A82" s="18"/>
      <c r="B82" s="15"/>
      <c r="C82" s="185" t="s">
        <v>114</v>
      </c>
      <c r="D82" s="186"/>
      <c r="E82" s="35" t="e">
        <f t="shared" ref="E82:N82" si="70">IF(E$68="-",NA(),E42*E$103)</f>
        <v>#N/A</v>
      </c>
      <c r="F82" s="35" t="e">
        <f t="shared" si="70"/>
        <v>#N/A</v>
      </c>
      <c r="G82" s="35" t="e">
        <f t="shared" si="70"/>
        <v>#N/A</v>
      </c>
      <c r="H82" s="35" t="e">
        <f t="shared" si="70"/>
        <v>#N/A</v>
      </c>
      <c r="I82" s="35" t="e">
        <f t="shared" si="70"/>
        <v>#N/A</v>
      </c>
      <c r="J82" s="35" t="e">
        <f t="shared" si="70"/>
        <v>#N/A</v>
      </c>
      <c r="K82" s="35" t="e">
        <f t="shared" si="70"/>
        <v>#N/A</v>
      </c>
      <c r="L82" s="35" t="e">
        <f t="shared" si="70"/>
        <v>#N/A</v>
      </c>
      <c r="M82" s="35" t="e">
        <f t="shared" si="70"/>
        <v>#N/A</v>
      </c>
      <c r="N82" s="35" t="e">
        <f t="shared" si="70"/>
        <v>#N/A</v>
      </c>
      <c r="O82" s="64"/>
      <c r="P82" s="94">
        <f>$P$22</f>
        <v>0</v>
      </c>
      <c r="Q82" s="15"/>
    </row>
    <row r="83" spans="1:29" ht="18.75" customHeight="1">
      <c r="A83" s="18"/>
      <c r="B83" s="14"/>
      <c r="C83" s="14"/>
      <c r="D83" s="14"/>
      <c r="E83" s="14"/>
      <c r="F83" s="14"/>
      <c r="G83" s="14"/>
      <c r="H83" s="14"/>
      <c r="I83" s="14"/>
      <c r="J83" s="14"/>
      <c r="K83" s="14"/>
      <c r="L83" s="14"/>
      <c r="M83" s="14"/>
      <c r="N83" s="14"/>
      <c r="O83" s="67"/>
      <c r="P83" s="14"/>
      <c r="Q83" s="14"/>
    </row>
    <row r="84" spans="1:29" ht="19.5" customHeight="1">
      <c r="B84" s="201" t="s">
        <v>109</v>
      </c>
      <c r="C84" s="201"/>
      <c r="D84" s="201"/>
      <c r="E84" s="201"/>
      <c r="F84" s="201"/>
      <c r="G84" s="201"/>
      <c r="H84" s="201"/>
      <c r="I84" s="201"/>
      <c r="J84" s="201"/>
      <c r="K84" s="201"/>
      <c r="L84" s="201"/>
      <c r="M84" s="201"/>
      <c r="N84" s="201"/>
      <c r="O84" s="201"/>
      <c r="P84" s="201"/>
      <c r="Q84" s="201"/>
      <c r="X84" s="13"/>
      <c r="Y84" s="13"/>
      <c r="Z84" s="13"/>
      <c r="AA84" s="13"/>
      <c r="AB84" s="13"/>
      <c r="AC84" s="13"/>
    </row>
    <row r="85" spans="1:29" ht="7.5" customHeight="1">
      <c r="B85" s="54"/>
      <c r="C85" s="2"/>
      <c r="D85" s="2"/>
      <c r="E85" s="2"/>
      <c r="F85" s="2"/>
      <c r="G85" s="2"/>
      <c r="H85" s="2"/>
      <c r="I85" s="2"/>
      <c r="J85" s="2"/>
      <c r="K85" s="2"/>
      <c r="L85" s="2"/>
      <c r="M85" s="2"/>
      <c r="N85" s="2"/>
      <c r="O85" s="68"/>
      <c r="P85" s="2"/>
      <c r="Q85" s="2"/>
    </row>
    <row r="86" spans="1:29">
      <c r="B86" s="54"/>
      <c r="C86" s="2" t="s">
        <v>110</v>
      </c>
      <c r="D86" s="2"/>
      <c r="E86" s="2"/>
      <c r="F86" s="2"/>
      <c r="G86" s="2"/>
      <c r="H86" s="2"/>
      <c r="I86" s="2"/>
      <c r="J86" s="2"/>
      <c r="K86" s="2"/>
      <c r="L86" s="2"/>
      <c r="M86" s="2"/>
      <c r="N86" s="2"/>
      <c r="O86" s="68"/>
      <c r="P86" s="2"/>
      <c r="Q86" s="2"/>
    </row>
    <row r="87" spans="1:29" ht="18.75" customHeight="1">
      <c r="B87" s="54"/>
      <c r="C87" s="187"/>
      <c r="D87" s="188"/>
      <c r="E87" s="191" t="s">
        <v>102</v>
      </c>
      <c r="F87" s="192"/>
      <c r="G87" s="192"/>
      <c r="H87" s="192"/>
      <c r="I87" s="192"/>
      <c r="J87" s="192"/>
      <c r="K87" s="192"/>
      <c r="L87" s="192"/>
      <c r="M87" s="192"/>
      <c r="N87" s="193"/>
      <c r="O87" s="63"/>
      <c r="P87" s="2"/>
      <c r="Q87" s="2"/>
    </row>
    <row r="88" spans="1:29">
      <c r="B88" s="54"/>
      <c r="C88" s="189"/>
      <c r="D88" s="190"/>
      <c r="E88" s="51">
        <v>1</v>
      </c>
      <c r="F88" s="51">
        <v>2</v>
      </c>
      <c r="G88" s="51">
        <v>3</v>
      </c>
      <c r="H88" s="51">
        <v>4</v>
      </c>
      <c r="I88" s="51">
        <v>5</v>
      </c>
      <c r="J88" s="51">
        <v>6</v>
      </c>
      <c r="K88" s="51">
        <v>7</v>
      </c>
      <c r="L88" s="51">
        <v>8</v>
      </c>
      <c r="M88" s="51">
        <v>9</v>
      </c>
      <c r="N88" s="95">
        <v>10</v>
      </c>
      <c r="O88" s="63"/>
      <c r="P88" s="2"/>
      <c r="Q88" s="2"/>
    </row>
    <row r="89" spans="1:29">
      <c r="B89" s="54"/>
      <c r="C89" s="182" t="s">
        <v>103</v>
      </c>
      <c r="D89" s="30" t="s">
        <v>75</v>
      </c>
      <c r="E89" s="35" t="str">
        <f>IF(E8="-","",IF(入力シートA!$D$115=$D89,IF(AND(E$88&gt;=入力シートA!$K$115,E$88&lt;=(入力シートA!$N$115+入力シートA!$K$115-1)),入力シートA!$H$115/入力シートA!$N$115,),)+IF(入力シートA!$D$117=$D89,IF(AND(E$88&gt;=入力シートA!$K$117,E$88&lt;=(入力シートA!$N$117+入力シートA!$K$117-1)),入力シートA!$H$117/入力シートA!$N$117,),)+IF(入力シートA!$D$119=$D89,IF(AND(E$88&gt;=入力シートA!$K$119,E$88&lt;=(入力シートA!$N$119+入力シートA!$K$119-1)),入力シートA!$H$119/入力シートA!$N$119,),)+IF(入力シートA!$D$121=$D89,IF(AND(E$88&gt;=入力シートA!$K$121,E$88&lt;=(入力シートA!$N$121+入力シートA!$K$121-1)),入力シートA!$H$121/入力シートA!$N$121,),)+IF(入力シートA!$D$124=$D89,IF(AND(E$88&gt;=入力シートA!$K$124,E$88&lt;=入力シートA!$N$124),入力シートA!$H$124,),)+IF(入力シートA!$D$126=$D89,IF(AND(E$88&gt;=入力シートA!$K$126,E$88&lt;=入力シートA!$N$126),入力シートA!$H$126,),)+IF(入力シートA!$D$128=$D89,IF(AND(E$88&gt;=入力シートA!$K$128,E$88&lt;=入力シートA!$N$128),入力シートA!$H$128,),)+IF(入力シートA!$D$130=$D89,IF(AND(E$88&gt;=入力シートA!$K$130,E$88&lt;=入力シートA!$N$130),入力シートA!$H$130,),))</f>
        <v/>
      </c>
      <c r="F89" s="35" t="str">
        <f>IF(F8="-","",IF(入力シートA!$D$115=$D89,IF(AND(F$88&gt;=入力シートA!$K$115,F$88&lt;=(入力シートA!$N$115+入力シートA!$K$115-1)),入力シートA!$H$115/入力シートA!$N$115,),)+IF(入力シートA!$D$117=$D89,IF(AND(F$88&gt;=入力シートA!$K$117,F$88&lt;=(入力シートA!$N$117+入力シートA!$K$117-1)),入力シートA!$H$117/入力シートA!$N$117,),)+IF(入力シートA!$D$119=$D89,IF(AND(F$88&gt;=入力シートA!$K$119,F$88&lt;=(入力シートA!$N$119+入力シートA!$K$119-1)),入力シートA!$H$119/入力シートA!$N$119,),)+IF(入力シートA!$D$121=$D89,IF(AND(F$88&gt;=入力シートA!$K$121,F$88&lt;=(入力シートA!$N$121+入力シートA!$K$121-1)),入力シートA!$H$121/入力シートA!$N$121,),)+IF(入力シートA!$D$124=$D89,IF(AND(F$88&gt;=入力シートA!$K$124,F$88&lt;=入力シートA!$N$124),入力シートA!$H$124,),)+IF(入力シートA!$D$126=$D89,IF(AND(F$88&gt;=入力シートA!$K$126,F$88&lt;=入力シートA!$N$126),入力シートA!$H$126,),)+IF(入力シートA!$D$128=$D89,IF(AND(F$88&gt;=入力シートA!$K$128,F$88&lt;=入力シートA!$N$128),入力シートA!$H$128,),)+IF(入力シートA!$D$130=$D89,IF(AND(F$88&gt;=入力シートA!$K$130,F$88&lt;=入力シートA!$N$130),入力シートA!$H$130,),))</f>
        <v/>
      </c>
      <c r="G89" s="35" t="str">
        <f>IF(G8="-","",IF(入力シートA!$D$115=$D89,IF(AND(G$88&gt;=入力シートA!$K$115,G$88&lt;=(入力シートA!$N$115+入力シートA!$K$115-1)),入力シートA!$H$115/入力シートA!$N$115,),)+IF(入力シートA!$D$117=$D89,IF(AND(G$88&gt;=入力シートA!$K$117,G$88&lt;=(入力シートA!$N$117+入力シートA!$K$117-1)),入力シートA!$H$117/入力シートA!$N$117,),)+IF(入力シートA!$D$119=$D89,IF(AND(G$88&gt;=入力シートA!$K$119,G$88&lt;=(入力シートA!$N$119+入力シートA!$K$119-1)),入力シートA!$H$119/入力シートA!$N$119,),)+IF(入力シートA!$D$121=$D89,IF(AND(G$88&gt;=入力シートA!$K$121,G$88&lt;=(入力シートA!$N$121+入力シートA!$K$121-1)),入力シートA!$H$121/入力シートA!$N$121,),)+IF(入力シートA!$D$124=$D89,IF(AND(G$88&gt;=入力シートA!$K$124,G$88&lt;=入力シートA!$N$124),入力シートA!$H$124,),)+IF(入力シートA!$D$126=$D89,IF(AND(G$88&gt;=入力シートA!$K$126,G$88&lt;=入力シートA!$N$126),入力シートA!$H$126,),)+IF(入力シートA!$D$128=$D89,IF(AND(G$88&gt;=入力シートA!$K$128,G$88&lt;=入力シートA!$N$128),入力シートA!$H$128,),)+IF(入力シートA!$D$130=$D89,IF(AND(G$88&gt;=入力シートA!$K$130,G$88&lt;=入力シートA!$N$130),入力シートA!$H$130,),))</f>
        <v/>
      </c>
      <c r="H89" s="35" t="str">
        <f>IF(H8="-","",IF(入力シートA!$D$115=$D89,IF(AND(H$88&gt;=入力シートA!$K$115,H$88&lt;=(入力シートA!$N$115+入力シートA!$K$115-1)),入力シートA!$H$115/入力シートA!$N$115,),)+IF(入力シートA!$D$117=$D89,IF(AND(H$88&gt;=入力シートA!$K$117,H$88&lt;=(入力シートA!$N$117+入力シートA!$K$117-1)),入力シートA!$H$117/入力シートA!$N$117,),)+IF(入力シートA!$D$119=$D89,IF(AND(H$88&gt;=入力シートA!$K$119,H$88&lt;=(入力シートA!$N$119+入力シートA!$K$119-1)),入力シートA!$H$119/入力シートA!$N$119,),)+IF(入力シートA!$D$121=$D89,IF(AND(H$88&gt;=入力シートA!$K$121,H$88&lt;=(入力シートA!$N$121+入力シートA!$K$121-1)),入力シートA!$H$121/入力シートA!$N$121,),)+IF(入力シートA!$D$124=$D89,IF(AND(H$88&gt;=入力シートA!$K$124,H$88&lt;=入力シートA!$N$124),入力シートA!$H$124,),)+IF(入力シートA!$D$126=$D89,IF(AND(H$88&gt;=入力シートA!$K$126,H$88&lt;=入力シートA!$N$126),入力シートA!$H$126,),)+IF(入力シートA!$D$128=$D89,IF(AND(H$88&gt;=入力シートA!$K$128,H$88&lt;=入力シートA!$N$128),入力シートA!$H$128,),)+IF(入力シートA!$D$130=$D89,IF(AND(H$88&gt;=入力シートA!$K$130,H$88&lt;=入力シートA!$N$130),入力シートA!$H$130,),))</f>
        <v/>
      </c>
      <c r="I89" s="35" t="str">
        <f>IF(I8="-","",IF(入力シートA!$D$115=$D89,IF(AND(I$88&gt;=入力シートA!$K$115,I$88&lt;=(入力シートA!$N$115+入力シートA!$K$115-1)),入力シートA!$H$115/入力シートA!$N$115,),)+IF(入力シートA!$D$117=$D89,IF(AND(I$88&gt;=入力シートA!$K$117,I$88&lt;=(入力シートA!$N$117+入力シートA!$K$117-1)),入力シートA!$H$117/入力シートA!$N$117,),)+IF(入力シートA!$D$119=$D89,IF(AND(I$88&gt;=入力シートA!$K$119,I$88&lt;=(入力シートA!$N$119+入力シートA!$K$119-1)),入力シートA!$H$119/入力シートA!$N$119,),)+IF(入力シートA!$D$121=$D89,IF(AND(I$88&gt;=入力シートA!$K$121,I$88&lt;=(入力シートA!$N$121+入力シートA!$K$121-1)),入力シートA!$H$121/入力シートA!$N$121,),)+IF(入力シートA!$D$124=$D89,IF(AND(I$88&gt;=入力シートA!$K$124,I$88&lt;=入力シートA!$N$124),入力シートA!$H$124,),)+IF(入力シートA!$D$126=$D89,IF(AND(I$88&gt;=入力シートA!$K$126,I$88&lt;=入力シートA!$N$126),入力シートA!$H$126,),)+IF(入力シートA!$D$128=$D89,IF(AND(I$88&gt;=入力シートA!$K$128,I$88&lt;=入力シートA!$N$128),入力シートA!$H$128,),)+IF(入力シートA!$D$130=$D89,IF(AND(I$88&gt;=入力シートA!$K$130,I$88&lt;=入力シートA!$N$130),入力シートA!$H$130,),))</f>
        <v/>
      </c>
      <c r="J89" s="35" t="str">
        <f>IF(J8="-","",IF(入力シートA!$D$115=$D89,IF(AND(J$88&gt;=入力シートA!$K$115,J$88&lt;=(入力シートA!$N$115+入力シートA!$K$115-1)),入力シートA!$H$115/入力シートA!$N$115,),)+IF(入力シートA!$D$117=$D89,IF(AND(J$88&gt;=入力シートA!$K$117,J$88&lt;=(入力シートA!$N$117+入力シートA!$K$117-1)),入力シートA!$H$117/入力シートA!$N$117,),)+IF(入力シートA!$D$119=$D89,IF(AND(J$88&gt;=入力シートA!$K$119,J$88&lt;=(入力シートA!$N$119+入力シートA!$K$119-1)),入力シートA!$H$119/入力シートA!$N$119,),)+IF(入力シートA!$D$121=$D89,IF(AND(J$88&gt;=入力シートA!$K$121,J$88&lt;=(入力シートA!$N$121+入力シートA!$K$121-1)),入力シートA!$H$121/入力シートA!$N$121,),)+IF(入力シートA!$D$124=$D89,IF(AND(J$88&gt;=入力シートA!$K$124,J$88&lt;=入力シートA!$N$124),入力シートA!$H$124,),)+IF(入力シートA!$D$126=$D89,IF(AND(J$88&gt;=入力シートA!$K$126,J$88&lt;=入力シートA!$N$126),入力シートA!$H$126,),)+IF(入力シートA!$D$128=$D89,IF(AND(J$88&gt;=入力シートA!$K$128,J$88&lt;=入力シートA!$N$128),入力シートA!$H$128,),)+IF(入力シートA!$D$130=$D89,IF(AND(J$88&gt;=入力シートA!$K$130,J$88&lt;=入力シートA!$N$130),入力シートA!$H$130,),))</f>
        <v/>
      </c>
      <c r="K89" s="35" t="str">
        <f>IF(K8="-","",IF(入力シートA!$D$115=$D89,IF(AND(K$88&gt;=入力シートA!$K$115,K$88&lt;=(入力シートA!$N$115+入力シートA!$K$115-1)),入力シートA!$H$115/入力シートA!$N$115,),)+IF(入力シートA!$D$117=$D89,IF(AND(K$88&gt;=入力シートA!$K$117,K$88&lt;=(入力シートA!$N$117+入力シートA!$K$117-1)),入力シートA!$H$117/入力シートA!$N$117,),)+IF(入力シートA!$D$119=$D89,IF(AND(K$88&gt;=入力シートA!$K$119,K$88&lt;=(入力シートA!$N$119+入力シートA!$K$119-1)),入力シートA!$H$119/入力シートA!$N$119,),)+IF(入力シートA!$D$121=$D89,IF(AND(K$88&gt;=入力シートA!$K$121,K$88&lt;=(入力シートA!$N$121+入力シートA!$K$121-1)),入力シートA!$H$121/入力シートA!$N$121,),)+IF(入力シートA!$D$124=$D89,IF(AND(K$88&gt;=入力シートA!$K$124,K$88&lt;=入力シートA!$N$124),入力シートA!$H$124,),)+IF(入力シートA!$D$126=$D89,IF(AND(K$88&gt;=入力シートA!$K$126,K$88&lt;=入力シートA!$N$126),入力シートA!$H$126,),)+IF(入力シートA!$D$128=$D89,IF(AND(K$88&gt;=入力シートA!$K$128,K$88&lt;=入力シートA!$N$128),入力シートA!$H$128,),)+IF(入力シートA!$D$130=$D89,IF(AND(K$88&gt;=入力シートA!$K$130,K$88&lt;=入力シートA!$N$130),入力シートA!$H$130,),))</f>
        <v/>
      </c>
      <c r="L89" s="35" t="str">
        <f>IF(L8="-","",IF(入力シートA!$D$115=$D89,IF(AND(L$88&gt;=入力シートA!$K$115,L$88&lt;=(入力シートA!$N$115+入力シートA!$K$115-1)),入力シートA!$H$115/入力シートA!$N$115,),)+IF(入力シートA!$D$117=$D89,IF(AND(L$88&gt;=入力シートA!$K$117,L$88&lt;=(入力シートA!$N$117+入力シートA!$K$117-1)),入力シートA!$H$117/入力シートA!$N$117,),)+IF(入力シートA!$D$119=$D89,IF(AND(L$88&gt;=入力シートA!$K$119,L$88&lt;=(入力シートA!$N$119+入力シートA!$K$119-1)),入力シートA!$H$119/入力シートA!$N$119,),)+IF(入力シートA!$D$121=$D89,IF(AND(L$88&gt;=入力シートA!$K$121,L$88&lt;=(入力シートA!$N$121+入力シートA!$K$121-1)),入力シートA!$H$121/入力シートA!$N$121,),)+IF(入力シートA!$D$124=$D89,IF(AND(L$88&gt;=入力シートA!$K$124,L$88&lt;=入力シートA!$N$124),入力シートA!$H$124,),)+IF(入力シートA!$D$126=$D89,IF(AND(L$88&gt;=入力シートA!$K$126,L$88&lt;=入力シートA!$N$126),入力シートA!$H$126,),)+IF(入力シートA!$D$128=$D89,IF(AND(L$88&gt;=入力シートA!$K$128,L$88&lt;=入力シートA!$N$128),入力シートA!$H$128,),)+IF(入力シートA!$D$130=$D89,IF(AND(L$88&gt;=入力シートA!$K$130,L$88&lt;=入力シートA!$N$130),入力シートA!$H$130,),))</f>
        <v/>
      </c>
      <c r="M89" s="35" t="str">
        <f>IF(M8="-","",IF(入力シートA!$D$115=$D89,IF(AND(M$88&gt;=入力シートA!$K$115,M$88&lt;=(入力シートA!$N$115+入力シートA!$K$115-1)),入力シートA!$H$115/入力シートA!$N$115,),)+IF(入力シートA!$D$117=$D89,IF(AND(M$88&gt;=入力シートA!$K$117,M$88&lt;=(入力シートA!$N$117+入力シートA!$K$117-1)),入力シートA!$H$117/入力シートA!$N$117,),)+IF(入力シートA!$D$119=$D89,IF(AND(M$88&gt;=入力シートA!$K$119,M$88&lt;=(入力シートA!$N$119+入力シートA!$K$119-1)),入力シートA!$H$119/入力シートA!$N$119,),)+IF(入力シートA!$D$121=$D89,IF(AND(M$88&gt;=入力シートA!$K$121,M$88&lt;=(入力シートA!$N$121+入力シートA!$K$121-1)),入力シートA!$H$121/入力シートA!$N$121,),)+IF(入力シートA!$D$124=$D89,IF(AND(M$88&gt;=入力シートA!$K$124,M$88&lt;=入力シートA!$N$124),入力シートA!$H$124,),)+IF(入力シートA!$D$126=$D89,IF(AND(M$88&gt;=入力シートA!$K$126,M$88&lt;=入力シートA!$N$126),入力シートA!$H$126,),)+IF(入力シートA!$D$128=$D89,IF(AND(M$88&gt;=入力シートA!$K$128,M$88&lt;=入力シートA!$N$128),入力シートA!$H$128,),)+IF(入力シートA!$D$130=$D89,IF(AND(M$88&gt;=入力シートA!$K$130,M$88&lt;=入力シートA!$N$130),入力シートA!$H$130,),))</f>
        <v/>
      </c>
      <c r="N89" s="35" t="str">
        <f>IF(N8="-","",IF(入力シートA!$D$115=$D89,IF(AND(N$88&gt;=入力シートA!$K$115,N$88&lt;=(入力シートA!$N$115+入力シートA!$K$115-1)),入力シートA!$H$115/入力シートA!$N$115,),)+IF(入力シートA!$D$117=$D89,IF(AND(N$88&gt;=入力シートA!$K$117,N$88&lt;=(入力シートA!$N$117+入力シートA!$K$117-1)),入力シートA!$H$117/入力シートA!$N$117,),)+IF(入力シートA!$D$119=$D89,IF(AND(N$88&gt;=入力シートA!$K$119,N$88&lt;=(入力シートA!$N$119+入力シートA!$K$119-1)),入力シートA!$H$119/入力シートA!$N$119,),)+IF(入力シートA!$D$121=$D89,IF(AND(N$88&gt;=入力シートA!$K$121,N$88&lt;=(入力シートA!$N$121+入力シートA!$K$121-1)),入力シートA!$H$121/入力シートA!$N$121,),)+IF(入力シートA!$D$124=$D89,IF(AND(N$88&gt;=入力シートA!$K$124,N$88&lt;=入力シートA!$N$124),入力シートA!$H$124,),)+IF(入力シートA!$D$126=$D89,IF(AND(N$88&gt;=入力シートA!$K$126,N$88&lt;=入力シートA!$N$126),入力シートA!$H$126,),)+IF(入力シートA!$D$128=$D89,IF(AND(N$88&gt;=入力シートA!$K$128,N$88&lt;=入力シートA!$N$128),入力シートA!$H$128,),)+IF(入力シートA!$D$130=$D89,IF(AND(N$88&gt;=入力シートA!$K$130,N$88&lt;=入力シートA!$N$130),入力シートA!$H$130,),))</f>
        <v/>
      </c>
      <c r="O89" s="64"/>
      <c r="P89" s="2"/>
      <c r="Q89" s="2"/>
    </row>
    <row r="90" spans="1:29">
      <c r="B90" s="54"/>
      <c r="C90" s="182"/>
      <c r="D90" s="31" t="s">
        <v>76</v>
      </c>
      <c r="E90" s="35">
        <f>IF(E9="-","",IF(入力シートA!$D$115=$D90,IF(AND(E$88&gt;=入力シートA!$K$115,E$88&lt;=(入力シートA!$N$115+入力シートA!$K$115-1)),入力シートA!$H$115/入力シートA!$N$115,),)+IF(入力シートA!$D$117=$D90,IF(AND(E$88&gt;=入力シートA!$K$117,E$88&lt;=(入力シートA!$N$117+入力シートA!$K$117-1)),入力シートA!$H$117/入力シートA!$N$117,),)+IF(入力シートA!$D$119=$D90,IF(AND(E$88&gt;=入力シートA!$K$119,E$88&lt;=(入力シートA!$N$119+入力シートA!$K$119-1)),入力シートA!$H$119/入力シートA!$N$119,),)+IF(入力シートA!$D$121=$D90,IF(AND(E$88&gt;=入力シートA!$K$121,E$88&lt;=(入力シートA!$N$121+入力シートA!$K$121-1)),入力シートA!$H$121/入力シートA!$N$121,),)+IF(入力シートA!$D$124=$D90,IF(AND(E$88&gt;=入力シートA!$K$124,E$88&lt;=入力シートA!$N$124),入力シートA!$H$124,),)+IF(入力シートA!$D$126=$D90,IF(AND(E$88&gt;=入力シートA!$K$126,E$88&lt;=入力シートA!$N$126),入力シートA!$H$126,),)+IF(入力シートA!$D$128=$D90,IF(AND(E$88&gt;=入力シートA!$K$128,E$88&lt;=入力シートA!$N$128),入力シートA!$H$128,),)+IF(入力シートA!$D$130=$D90,IF(AND(E$88&gt;=入力シートA!$K$130,E$88&lt;=入力シートA!$N$130),入力シートA!$H$130,),))</f>
        <v>0</v>
      </c>
      <c r="F90" s="35">
        <f>IF(F9="-","",IF(入力シートA!$D$115=$D90,IF(AND(F$88&gt;=入力シートA!$K$115,F$88&lt;=(入力シートA!$N$115+入力シートA!$K$115-1)),入力シートA!$H$115/入力シートA!$N$115,),)+IF(入力シートA!$D$117=$D90,IF(AND(F$88&gt;=入力シートA!$K$117,F$88&lt;=(入力シートA!$N$117+入力シートA!$K$117-1)),入力シートA!$H$117/入力シートA!$N$117,),)+IF(入力シートA!$D$119=$D90,IF(AND(F$88&gt;=入力シートA!$K$119,F$88&lt;=(入力シートA!$N$119+入力シートA!$K$119-1)),入力シートA!$H$119/入力シートA!$N$119,),)+IF(入力シートA!$D$121=$D90,IF(AND(F$88&gt;=入力シートA!$K$121,F$88&lt;=(入力シートA!$N$121+入力シートA!$K$121-1)),入力シートA!$H$121/入力シートA!$N$121,),)+IF(入力シートA!$D$124=$D90,IF(AND(F$88&gt;=入力シートA!$K$124,F$88&lt;=入力シートA!$N$124),入力シートA!$H$124,),)+IF(入力シートA!$D$126=$D90,IF(AND(F$88&gt;=入力シートA!$K$126,F$88&lt;=入力シートA!$N$126),入力シートA!$H$126,),)+IF(入力シートA!$D$128=$D90,IF(AND(F$88&gt;=入力シートA!$K$128,F$88&lt;=入力シートA!$N$128),入力シートA!$H$128,),)+IF(入力シートA!$D$130=$D90,IF(AND(F$88&gt;=入力シートA!$K$130,F$88&lt;=入力シートA!$N$130),入力シートA!$H$130,),))</f>
        <v>0</v>
      </c>
      <c r="G90" s="35">
        <f>IF(G9="-","",IF(入力シートA!$D$115=$D90,IF(AND(G$88&gt;=入力シートA!$K$115,G$88&lt;=(入力シートA!$N$115+入力シートA!$K$115-1)),入力シートA!$H$115/入力シートA!$N$115,),)+IF(入力シートA!$D$117=$D90,IF(AND(G$88&gt;=入力シートA!$K$117,G$88&lt;=(入力シートA!$N$117+入力シートA!$K$117-1)),入力シートA!$H$117/入力シートA!$N$117,),)+IF(入力シートA!$D$119=$D90,IF(AND(G$88&gt;=入力シートA!$K$119,G$88&lt;=(入力シートA!$N$119+入力シートA!$K$119-1)),入力シートA!$H$119/入力シートA!$N$119,),)+IF(入力シートA!$D$121=$D90,IF(AND(G$88&gt;=入力シートA!$K$121,G$88&lt;=(入力シートA!$N$121+入力シートA!$K$121-1)),入力シートA!$H$121/入力シートA!$N$121,),)+IF(入力シートA!$D$124=$D90,IF(AND(G$88&gt;=入力シートA!$K$124,G$88&lt;=入力シートA!$N$124),入力シートA!$H$124,),)+IF(入力シートA!$D$126=$D90,IF(AND(G$88&gt;=入力シートA!$K$126,G$88&lt;=入力シートA!$N$126),入力シートA!$H$126,),)+IF(入力シートA!$D$128=$D90,IF(AND(G$88&gt;=入力シートA!$K$128,G$88&lt;=入力シートA!$N$128),入力シートA!$H$128,),)+IF(入力シートA!$D$130=$D90,IF(AND(G$88&gt;=入力シートA!$K$130,G$88&lt;=入力シートA!$N$130),入力シートA!$H$130,),))</f>
        <v>0</v>
      </c>
      <c r="H90" s="35">
        <f>IF(H9="-","",IF(入力シートA!$D$115=$D90,IF(AND(H$88&gt;=入力シートA!$K$115,H$88&lt;=(入力シートA!$N$115+入力シートA!$K$115-1)),入力シートA!$H$115/入力シートA!$N$115,),)+IF(入力シートA!$D$117=$D90,IF(AND(H$88&gt;=入力シートA!$K$117,H$88&lt;=(入力シートA!$N$117+入力シートA!$K$117-1)),入力シートA!$H$117/入力シートA!$N$117,),)+IF(入力シートA!$D$119=$D90,IF(AND(H$88&gt;=入力シートA!$K$119,H$88&lt;=(入力シートA!$N$119+入力シートA!$K$119-1)),入力シートA!$H$119/入力シートA!$N$119,),)+IF(入力シートA!$D$121=$D90,IF(AND(H$88&gt;=入力シートA!$K$121,H$88&lt;=(入力シートA!$N$121+入力シートA!$K$121-1)),入力シートA!$H$121/入力シートA!$N$121,),)+IF(入力シートA!$D$124=$D90,IF(AND(H$88&gt;=入力シートA!$K$124,H$88&lt;=入力シートA!$N$124),入力シートA!$H$124,),)+IF(入力シートA!$D$126=$D90,IF(AND(H$88&gt;=入力シートA!$K$126,H$88&lt;=入力シートA!$N$126),入力シートA!$H$126,),)+IF(入力シートA!$D$128=$D90,IF(AND(H$88&gt;=入力シートA!$K$128,H$88&lt;=入力シートA!$N$128),入力シートA!$H$128,),)+IF(入力シートA!$D$130=$D90,IF(AND(H$88&gt;=入力シートA!$K$130,H$88&lt;=入力シートA!$N$130),入力シートA!$H$130,),))</f>
        <v>0</v>
      </c>
      <c r="I90" s="35">
        <f>IF(I9="-","",IF(入力シートA!$D$115=$D90,IF(AND(I$88&gt;=入力シートA!$K$115,I$88&lt;=(入力シートA!$N$115+入力シートA!$K$115-1)),入力シートA!$H$115/入力シートA!$N$115,),)+IF(入力シートA!$D$117=$D90,IF(AND(I$88&gt;=入力シートA!$K$117,I$88&lt;=(入力シートA!$N$117+入力シートA!$K$117-1)),入力シートA!$H$117/入力シートA!$N$117,),)+IF(入力シートA!$D$119=$D90,IF(AND(I$88&gt;=入力シートA!$K$119,I$88&lt;=(入力シートA!$N$119+入力シートA!$K$119-1)),入力シートA!$H$119/入力シートA!$N$119,),)+IF(入力シートA!$D$121=$D90,IF(AND(I$88&gt;=入力シートA!$K$121,I$88&lt;=(入力シートA!$N$121+入力シートA!$K$121-1)),入力シートA!$H$121/入力シートA!$N$121,),)+IF(入力シートA!$D$124=$D90,IF(AND(I$88&gt;=入力シートA!$K$124,I$88&lt;=入力シートA!$N$124),入力シートA!$H$124,),)+IF(入力シートA!$D$126=$D90,IF(AND(I$88&gt;=入力シートA!$K$126,I$88&lt;=入力シートA!$N$126),入力シートA!$H$126,),)+IF(入力シートA!$D$128=$D90,IF(AND(I$88&gt;=入力シートA!$K$128,I$88&lt;=入力シートA!$N$128),入力シートA!$H$128,),)+IF(入力シートA!$D$130=$D90,IF(AND(I$88&gt;=入力シートA!$K$130,I$88&lt;=入力シートA!$N$130),入力シートA!$H$130,),))</f>
        <v>0</v>
      </c>
      <c r="J90" s="35">
        <f>IF(J9="-","",IF(入力シートA!$D$115=$D90,IF(AND(J$88&gt;=入力シートA!$K$115,J$88&lt;=(入力シートA!$N$115+入力シートA!$K$115-1)),入力シートA!$H$115/入力シートA!$N$115,),)+IF(入力シートA!$D$117=$D90,IF(AND(J$88&gt;=入力シートA!$K$117,J$88&lt;=(入力シートA!$N$117+入力シートA!$K$117-1)),入力シートA!$H$117/入力シートA!$N$117,),)+IF(入力シートA!$D$119=$D90,IF(AND(J$88&gt;=入力シートA!$K$119,J$88&lt;=(入力シートA!$N$119+入力シートA!$K$119-1)),入力シートA!$H$119/入力シートA!$N$119,),)+IF(入力シートA!$D$121=$D90,IF(AND(J$88&gt;=入力シートA!$K$121,J$88&lt;=(入力シートA!$N$121+入力シートA!$K$121-1)),入力シートA!$H$121/入力シートA!$N$121,),)+IF(入力シートA!$D$124=$D90,IF(AND(J$88&gt;=入力シートA!$K$124,J$88&lt;=入力シートA!$N$124),入力シートA!$H$124,),)+IF(入力シートA!$D$126=$D90,IF(AND(J$88&gt;=入力シートA!$K$126,J$88&lt;=入力シートA!$N$126),入力シートA!$H$126,),)+IF(入力シートA!$D$128=$D90,IF(AND(J$88&gt;=入力シートA!$K$128,J$88&lt;=入力シートA!$N$128),入力シートA!$H$128,),)+IF(入力シートA!$D$130=$D90,IF(AND(J$88&gt;=入力シートA!$K$130,J$88&lt;=入力シートA!$N$130),入力シートA!$H$130,),))</f>
        <v>0</v>
      </c>
      <c r="K90" s="35">
        <f>IF(K9="-","",IF(入力シートA!$D$115=$D90,IF(AND(K$88&gt;=入力シートA!$K$115,K$88&lt;=(入力シートA!$N$115+入力シートA!$K$115-1)),入力シートA!$H$115/入力シートA!$N$115,),)+IF(入力シートA!$D$117=$D90,IF(AND(K$88&gt;=入力シートA!$K$117,K$88&lt;=(入力シートA!$N$117+入力シートA!$K$117-1)),入力シートA!$H$117/入力シートA!$N$117,),)+IF(入力シートA!$D$119=$D90,IF(AND(K$88&gt;=入力シートA!$K$119,K$88&lt;=(入力シートA!$N$119+入力シートA!$K$119-1)),入力シートA!$H$119/入力シートA!$N$119,),)+IF(入力シートA!$D$121=$D90,IF(AND(K$88&gt;=入力シートA!$K$121,K$88&lt;=(入力シートA!$N$121+入力シートA!$K$121-1)),入力シートA!$H$121/入力シートA!$N$121,),)+IF(入力シートA!$D$124=$D90,IF(AND(K$88&gt;=入力シートA!$K$124,K$88&lt;=入力シートA!$N$124),入力シートA!$H$124,),)+IF(入力シートA!$D$126=$D90,IF(AND(K$88&gt;=入力シートA!$K$126,K$88&lt;=入力シートA!$N$126),入力シートA!$H$126,),)+IF(入力シートA!$D$128=$D90,IF(AND(K$88&gt;=入力シートA!$K$128,K$88&lt;=入力シートA!$N$128),入力シートA!$H$128,),)+IF(入力シートA!$D$130=$D90,IF(AND(K$88&gt;=入力シートA!$K$130,K$88&lt;=入力シートA!$N$130),入力シートA!$H$130,),))</f>
        <v>0</v>
      </c>
      <c r="L90" s="35">
        <f>IF(L9="-","",IF(入力シートA!$D$115=$D90,IF(AND(L$88&gt;=入力シートA!$K$115,L$88&lt;=(入力シートA!$N$115+入力シートA!$K$115-1)),入力シートA!$H$115/入力シートA!$N$115,),)+IF(入力シートA!$D$117=$D90,IF(AND(L$88&gt;=入力シートA!$K$117,L$88&lt;=(入力シートA!$N$117+入力シートA!$K$117-1)),入力シートA!$H$117/入力シートA!$N$117,),)+IF(入力シートA!$D$119=$D90,IF(AND(L$88&gt;=入力シートA!$K$119,L$88&lt;=(入力シートA!$N$119+入力シートA!$K$119-1)),入力シートA!$H$119/入力シートA!$N$119,),)+IF(入力シートA!$D$121=$D90,IF(AND(L$88&gt;=入力シートA!$K$121,L$88&lt;=(入力シートA!$N$121+入力シートA!$K$121-1)),入力シートA!$H$121/入力シートA!$N$121,),)+IF(入力シートA!$D$124=$D90,IF(AND(L$88&gt;=入力シートA!$K$124,L$88&lt;=入力シートA!$N$124),入力シートA!$H$124,),)+IF(入力シートA!$D$126=$D90,IF(AND(L$88&gt;=入力シートA!$K$126,L$88&lt;=入力シートA!$N$126),入力シートA!$H$126,),)+IF(入力シートA!$D$128=$D90,IF(AND(L$88&gt;=入力シートA!$K$128,L$88&lt;=入力シートA!$N$128),入力シートA!$H$128,),)+IF(入力シートA!$D$130=$D90,IF(AND(L$88&gt;=入力シートA!$K$130,L$88&lt;=入力シートA!$N$130),入力シートA!$H$130,),))</f>
        <v>0</v>
      </c>
      <c r="M90" s="35">
        <f>IF(M9="-","",IF(入力シートA!$D$115=$D90,IF(AND(M$88&gt;=入力シートA!$K$115,M$88&lt;=(入力シートA!$N$115+入力シートA!$K$115-1)),入力シートA!$H$115/入力シートA!$N$115,),)+IF(入力シートA!$D$117=$D90,IF(AND(M$88&gt;=入力シートA!$K$117,M$88&lt;=(入力シートA!$N$117+入力シートA!$K$117-1)),入力シートA!$H$117/入力シートA!$N$117,),)+IF(入力シートA!$D$119=$D90,IF(AND(M$88&gt;=入力シートA!$K$119,M$88&lt;=(入力シートA!$N$119+入力シートA!$K$119-1)),入力シートA!$H$119/入力シートA!$N$119,),)+IF(入力シートA!$D$121=$D90,IF(AND(M$88&gt;=入力シートA!$K$121,M$88&lt;=(入力シートA!$N$121+入力シートA!$K$121-1)),入力シートA!$H$121/入力シートA!$N$121,),)+IF(入力シートA!$D$124=$D90,IF(AND(M$88&gt;=入力シートA!$K$124,M$88&lt;=入力シートA!$N$124),入力シートA!$H$124,),)+IF(入力シートA!$D$126=$D90,IF(AND(M$88&gt;=入力シートA!$K$126,M$88&lt;=入力シートA!$N$126),入力シートA!$H$126,),)+IF(入力シートA!$D$128=$D90,IF(AND(M$88&gt;=入力シートA!$K$128,M$88&lt;=入力シートA!$N$128),入力シートA!$H$128,),)+IF(入力シートA!$D$130=$D90,IF(AND(M$88&gt;=入力シートA!$K$130,M$88&lt;=入力シートA!$N$130),入力シートA!$H$130,),))</f>
        <v>0</v>
      </c>
      <c r="N90" s="35">
        <f>IF(N9="-","",IF(入力シートA!$D$115=$D90,IF(AND(N$88&gt;=入力シートA!$K$115,N$88&lt;=(入力シートA!$N$115+入力シートA!$K$115-1)),入力シートA!$H$115/入力シートA!$N$115,),)+IF(入力シートA!$D$117=$D90,IF(AND(N$88&gt;=入力シートA!$K$117,N$88&lt;=(入力シートA!$N$117+入力シートA!$K$117-1)),入力シートA!$H$117/入力シートA!$N$117,),)+IF(入力シートA!$D$119=$D90,IF(AND(N$88&gt;=入力シートA!$K$119,N$88&lt;=(入力シートA!$N$119+入力シートA!$K$119-1)),入力シートA!$H$119/入力シートA!$N$119,),)+IF(入力シートA!$D$121=$D90,IF(AND(N$88&gt;=入力シートA!$K$121,N$88&lt;=(入力シートA!$N$121+入力シートA!$K$121-1)),入力シートA!$H$121/入力シートA!$N$121,),)+IF(入力シートA!$D$124=$D90,IF(AND(N$88&gt;=入力シートA!$K$124,N$88&lt;=入力シートA!$N$124),入力シートA!$H$124,),)+IF(入力シートA!$D$126=$D90,IF(AND(N$88&gt;=入力シートA!$K$126,N$88&lt;=入力シートA!$N$126),入力シートA!$H$126,),)+IF(入力シートA!$D$128=$D90,IF(AND(N$88&gt;=入力シートA!$K$128,N$88&lt;=入力シートA!$N$128),入力シートA!$H$128,),)+IF(入力シートA!$D$130=$D90,IF(AND(N$88&gt;=入力シートA!$K$130,N$88&lt;=入力シートA!$N$130),入力シートA!$H$130,),))</f>
        <v>0</v>
      </c>
      <c r="O90" s="64"/>
      <c r="P90" s="2"/>
      <c r="Q90" s="2"/>
    </row>
    <row r="91" spans="1:29">
      <c r="B91" s="54"/>
      <c r="C91" s="182"/>
      <c r="D91" s="31" t="s">
        <v>77</v>
      </c>
      <c r="E91" s="35">
        <f>IF(E10="-","",IF(入力シートA!$D$115=$D91,IF(AND(E$88&gt;=入力シートA!$K$115,E$88&lt;=(入力シートA!$N$115+入力シートA!$K$115-1)),入力シートA!$H$115/入力シートA!$N$115,),)+IF(入力シートA!$D$117=$D91,IF(AND(E$88&gt;=入力シートA!$K$117,E$88&lt;=(入力シートA!$N$117+入力シートA!$K$117-1)),入力シートA!$H$117/入力シートA!$N$117,),)+IF(入力シートA!$D$119=$D91,IF(AND(E$88&gt;=入力シートA!$K$119,E$88&lt;=(入力シートA!$N$119+入力シートA!$K$119-1)),入力シートA!$H$119/入力シートA!$N$119,),)+IF(入力シートA!$D$121=$D91,IF(AND(E$88&gt;=入力シートA!$K$121,E$88&lt;=(入力シートA!$N$121+入力シートA!$K$121-1)),入力シートA!$H$121/入力シートA!$N$121,),)+IF(入力シートA!$D$124=$D91,IF(AND(E$88&gt;=入力シートA!$K$124,E$88&lt;=入力シートA!$N$124),入力シートA!$H$124,),)+IF(入力シートA!$D$126=$D91,IF(AND(E$88&gt;=入力シートA!$K$126,E$88&lt;=入力シートA!$N$126),入力シートA!$H$126,),)+IF(入力シートA!$D$128=$D91,IF(AND(E$88&gt;=入力シートA!$K$128,E$88&lt;=入力シートA!$N$128),入力シートA!$H$128,),)+IF(入力シートA!$D$130=$D91,IF(AND(E$88&gt;=入力シートA!$K$130,E$88&lt;=入力シートA!$N$130),入力シートA!$H$130,),))</f>
        <v>0</v>
      </c>
      <c r="F91" s="35">
        <f>IF(F10="-","",IF(入力シートA!$D$115=$D91,IF(AND(F$88&gt;=入力シートA!$K$115,F$88&lt;=(入力シートA!$N$115+入力シートA!$K$115-1)),入力シートA!$H$115/入力シートA!$N$115,),)+IF(入力シートA!$D$117=$D91,IF(AND(F$88&gt;=入力シートA!$K$117,F$88&lt;=(入力シートA!$N$117+入力シートA!$K$117-1)),入力シートA!$H$117/入力シートA!$N$117,),)+IF(入力シートA!$D$119=$D91,IF(AND(F$88&gt;=入力シートA!$K$119,F$88&lt;=(入力シートA!$N$119+入力シートA!$K$119-1)),入力シートA!$H$119/入力シートA!$N$119,),)+IF(入力シートA!$D$121=$D91,IF(AND(F$88&gt;=入力シートA!$K$121,F$88&lt;=(入力シートA!$N$121+入力シートA!$K$121-1)),入力シートA!$H$121/入力シートA!$N$121,),)+IF(入力シートA!$D$124=$D91,IF(AND(F$88&gt;=入力シートA!$K$124,F$88&lt;=入力シートA!$N$124),入力シートA!$H$124,),)+IF(入力シートA!$D$126=$D91,IF(AND(F$88&gt;=入力シートA!$K$126,F$88&lt;=入力シートA!$N$126),入力シートA!$H$126,),)+IF(入力シートA!$D$128=$D91,IF(AND(F$88&gt;=入力シートA!$K$128,F$88&lt;=入力シートA!$N$128),入力シートA!$H$128,),)+IF(入力シートA!$D$130=$D91,IF(AND(F$88&gt;=入力シートA!$K$130,F$88&lt;=入力シートA!$N$130),入力シートA!$H$130,),))</f>
        <v>0</v>
      </c>
      <c r="G91" s="35">
        <f>IF(G10="-","",IF(入力シートA!$D$115=$D91,IF(AND(G$88&gt;=入力シートA!$K$115,G$88&lt;=(入力シートA!$N$115+入力シートA!$K$115-1)),入力シートA!$H$115/入力シートA!$N$115,),)+IF(入力シートA!$D$117=$D91,IF(AND(G$88&gt;=入力シートA!$K$117,G$88&lt;=(入力シートA!$N$117+入力シートA!$K$117-1)),入力シートA!$H$117/入力シートA!$N$117,),)+IF(入力シートA!$D$119=$D91,IF(AND(G$88&gt;=入力シートA!$K$119,G$88&lt;=(入力シートA!$N$119+入力シートA!$K$119-1)),入力シートA!$H$119/入力シートA!$N$119,),)+IF(入力シートA!$D$121=$D91,IF(AND(G$88&gt;=入力シートA!$K$121,G$88&lt;=(入力シートA!$N$121+入力シートA!$K$121-1)),入力シートA!$H$121/入力シートA!$N$121,),)+IF(入力シートA!$D$124=$D91,IF(AND(G$88&gt;=入力シートA!$K$124,G$88&lt;=入力シートA!$N$124),入力シートA!$H$124,),)+IF(入力シートA!$D$126=$D91,IF(AND(G$88&gt;=入力シートA!$K$126,G$88&lt;=入力シートA!$N$126),入力シートA!$H$126,),)+IF(入力シートA!$D$128=$D91,IF(AND(G$88&gt;=入力シートA!$K$128,G$88&lt;=入力シートA!$N$128),入力シートA!$H$128,),)+IF(入力シートA!$D$130=$D91,IF(AND(G$88&gt;=入力シートA!$K$130,G$88&lt;=入力シートA!$N$130),入力シートA!$H$130,),))</f>
        <v>0</v>
      </c>
      <c r="H91" s="35">
        <f>IF(H10="-","",IF(入力シートA!$D$115=$D91,IF(AND(H$88&gt;=入力シートA!$K$115,H$88&lt;=(入力シートA!$N$115+入力シートA!$K$115-1)),入力シートA!$H$115/入力シートA!$N$115,),)+IF(入力シートA!$D$117=$D91,IF(AND(H$88&gt;=入力シートA!$K$117,H$88&lt;=(入力シートA!$N$117+入力シートA!$K$117-1)),入力シートA!$H$117/入力シートA!$N$117,),)+IF(入力シートA!$D$119=$D91,IF(AND(H$88&gt;=入力シートA!$K$119,H$88&lt;=(入力シートA!$N$119+入力シートA!$K$119-1)),入力シートA!$H$119/入力シートA!$N$119,),)+IF(入力シートA!$D$121=$D91,IF(AND(H$88&gt;=入力シートA!$K$121,H$88&lt;=(入力シートA!$N$121+入力シートA!$K$121-1)),入力シートA!$H$121/入力シートA!$N$121,),)+IF(入力シートA!$D$124=$D91,IF(AND(H$88&gt;=入力シートA!$K$124,H$88&lt;=入力シートA!$N$124),入力シートA!$H$124,),)+IF(入力シートA!$D$126=$D91,IF(AND(H$88&gt;=入力シートA!$K$126,H$88&lt;=入力シートA!$N$126),入力シートA!$H$126,),)+IF(入力シートA!$D$128=$D91,IF(AND(H$88&gt;=入力シートA!$K$128,H$88&lt;=入力シートA!$N$128),入力シートA!$H$128,),)+IF(入力シートA!$D$130=$D91,IF(AND(H$88&gt;=入力シートA!$K$130,H$88&lt;=入力シートA!$N$130),入力シートA!$H$130,),))</f>
        <v>0</v>
      </c>
      <c r="I91" s="35">
        <f>IF(I10="-","",IF(入力シートA!$D$115=$D91,IF(AND(I$88&gt;=入力シートA!$K$115,I$88&lt;=(入力シートA!$N$115+入力シートA!$K$115-1)),入力シートA!$H$115/入力シートA!$N$115,),)+IF(入力シートA!$D$117=$D91,IF(AND(I$88&gt;=入力シートA!$K$117,I$88&lt;=(入力シートA!$N$117+入力シートA!$K$117-1)),入力シートA!$H$117/入力シートA!$N$117,),)+IF(入力シートA!$D$119=$D91,IF(AND(I$88&gt;=入力シートA!$K$119,I$88&lt;=(入力シートA!$N$119+入力シートA!$K$119-1)),入力シートA!$H$119/入力シートA!$N$119,),)+IF(入力シートA!$D$121=$D91,IF(AND(I$88&gt;=入力シートA!$K$121,I$88&lt;=(入力シートA!$N$121+入力シートA!$K$121-1)),入力シートA!$H$121/入力シートA!$N$121,),)+IF(入力シートA!$D$124=$D91,IF(AND(I$88&gt;=入力シートA!$K$124,I$88&lt;=入力シートA!$N$124),入力シートA!$H$124,),)+IF(入力シートA!$D$126=$D91,IF(AND(I$88&gt;=入力シートA!$K$126,I$88&lt;=入力シートA!$N$126),入力シートA!$H$126,),)+IF(入力シートA!$D$128=$D91,IF(AND(I$88&gt;=入力シートA!$K$128,I$88&lt;=入力シートA!$N$128),入力シートA!$H$128,),)+IF(入力シートA!$D$130=$D91,IF(AND(I$88&gt;=入力シートA!$K$130,I$88&lt;=入力シートA!$N$130),入力シートA!$H$130,),))</f>
        <v>0</v>
      </c>
      <c r="J91" s="35">
        <f>IF(J10="-","",IF(入力シートA!$D$115=$D91,IF(AND(J$88&gt;=入力シートA!$K$115,J$88&lt;=(入力シートA!$N$115+入力シートA!$K$115-1)),入力シートA!$H$115/入力シートA!$N$115,),)+IF(入力シートA!$D$117=$D91,IF(AND(J$88&gt;=入力シートA!$K$117,J$88&lt;=(入力シートA!$N$117+入力シートA!$K$117-1)),入力シートA!$H$117/入力シートA!$N$117,),)+IF(入力シートA!$D$119=$D91,IF(AND(J$88&gt;=入力シートA!$K$119,J$88&lt;=(入力シートA!$N$119+入力シートA!$K$119-1)),入力シートA!$H$119/入力シートA!$N$119,),)+IF(入力シートA!$D$121=$D91,IF(AND(J$88&gt;=入力シートA!$K$121,J$88&lt;=(入力シートA!$N$121+入力シートA!$K$121-1)),入力シートA!$H$121/入力シートA!$N$121,),)+IF(入力シートA!$D$124=$D91,IF(AND(J$88&gt;=入力シートA!$K$124,J$88&lt;=入力シートA!$N$124),入力シートA!$H$124,),)+IF(入力シートA!$D$126=$D91,IF(AND(J$88&gt;=入力シートA!$K$126,J$88&lt;=入力シートA!$N$126),入力シートA!$H$126,),)+IF(入力シートA!$D$128=$D91,IF(AND(J$88&gt;=入力シートA!$K$128,J$88&lt;=入力シートA!$N$128),入力シートA!$H$128,),)+IF(入力シートA!$D$130=$D91,IF(AND(J$88&gt;=入力シートA!$K$130,J$88&lt;=入力シートA!$N$130),入力シートA!$H$130,),))</f>
        <v>0</v>
      </c>
      <c r="K91" s="35">
        <f>IF(K10="-","",IF(入力シートA!$D$115=$D91,IF(AND(K$88&gt;=入力シートA!$K$115,K$88&lt;=(入力シートA!$N$115+入力シートA!$K$115-1)),入力シートA!$H$115/入力シートA!$N$115,),)+IF(入力シートA!$D$117=$D91,IF(AND(K$88&gt;=入力シートA!$K$117,K$88&lt;=(入力シートA!$N$117+入力シートA!$K$117-1)),入力シートA!$H$117/入力シートA!$N$117,),)+IF(入力シートA!$D$119=$D91,IF(AND(K$88&gt;=入力シートA!$K$119,K$88&lt;=(入力シートA!$N$119+入力シートA!$K$119-1)),入力シートA!$H$119/入力シートA!$N$119,),)+IF(入力シートA!$D$121=$D91,IF(AND(K$88&gt;=入力シートA!$K$121,K$88&lt;=(入力シートA!$N$121+入力シートA!$K$121-1)),入力シートA!$H$121/入力シートA!$N$121,),)+IF(入力シートA!$D$124=$D91,IF(AND(K$88&gt;=入力シートA!$K$124,K$88&lt;=入力シートA!$N$124),入力シートA!$H$124,),)+IF(入力シートA!$D$126=$D91,IF(AND(K$88&gt;=入力シートA!$K$126,K$88&lt;=入力シートA!$N$126),入力シートA!$H$126,),)+IF(入力シートA!$D$128=$D91,IF(AND(K$88&gt;=入力シートA!$K$128,K$88&lt;=入力シートA!$N$128),入力シートA!$H$128,),)+IF(入力シートA!$D$130=$D91,IF(AND(K$88&gt;=入力シートA!$K$130,K$88&lt;=入力シートA!$N$130),入力シートA!$H$130,),))</f>
        <v>0</v>
      </c>
      <c r="L91" s="35">
        <f>IF(L10="-","",IF(入力シートA!$D$115=$D91,IF(AND(L$88&gt;=入力シートA!$K$115,L$88&lt;=(入力シートA!$N$115+入力シートA!$K$115-1)),入力シートA!$H$115/入力シートA!$N$115,),)+IF(入力シートA!$D$117=$D91,IF(AND(L$88&gt;=入力シートA!$K$117,L$88&lt;=(入力シートA!$N$117+入力シートA!$K$117-1)),入力シートA!$H$117/入力シートA!$N$117,),)+IF(入力シートA!$D$119=$D91,IF(AND(L$88&gt;=入力シートA!$K$119,L$88&lt;=(入力シートA!$N$119+入力シートA!$K$119-1)),入力シートA!$H$119/入力シートA!$N$119,),)+IF(入力シートA!$D$121=$D91,IF(AND(L$88&gt;=入力シートA!$K$121,L$88&lt;=(入力シートA!$N$121+入力シートA!$K$121-1)),入力シートA!$H$121/入力シートA!$N$121,),)+IF(入力シートA!$D$124=$D91,IF(AND(L$88&gt;=入力シートA!$K$124,L$88&lt;=入力シートA!$N$124),入力シートA!$H$124,),)+IF(入力シートA!$D$126=$D91,IF(AND(L$88&gt;=入力シートA!$K$126,L$88&lt;=入力シートA!$N$126),入力シートA!$H$126,),)+IF(入力シートA!$D$128=$D91,IF(AND(L$88&gt;=入力シートA!$K$128,L$88&lt;=入力シートA!$N$128),入力シートA!$H$128,),)+IF(入力シートA!$D$130=$D91,IF(AND(L$88&gt;=入力シートA!$K$130,L$88&lt;=入力シートA!$N$130),入力シートA!$H$130,),))</f>
        <v>0</v>
      </c>
      <c r="M91" s="35">
        <f>IF(M10="-","",IF(入力シートA!$D$115=$D91,IF(AND(M$88&gt;=入力シートA!$K$115,M$88&lt;=(入力シートA!$N$115+入力シートA!$K$115-1)),入力シートA!$H$115/入力シートA!$N$115,),)+IF(入力シートA!$D$117=$D91,IF(AND(M$88&gt;=入力シートA!$K$117,M$88&lt;=(入力シートA!$N$117+入力シートA!$K$117-1)),入力シートA!$H$117/入力シートA!$N$117,),)+IF(入力シートA!$D$119=$D91,IF(AND(M$88&gt;=入力シートA!$K$119,M$88&lt;=(入力シートA!$N$119+入力シートA!$K$119-1)),入力シートA!$H$119/入力シートA!$N$119,),)+IF(入力シートA!$D$121=$D91,IF(AND(M$88&gt;=入力シートA!$K$121,M$88&lt;=(入力シートA!$N$121+入力シートA!$K$121-1)),入力シートA!$H$121/入力シートA!$N$121,),)+IF(入力シートA!$D$124=$D91,IF(AND(M$88&gt;=入力シートA!$K$124,M$88&lt;=入力シートA!$N$124),入力シートA!$H$124,),)+IF(入力シートA!$D$126=$D91,IF(AND(M$88&gt;=入力シートA!$K$126,M$88&lt;=入力シートA!$N$126),入力シートA!$H$126,),)+IF(入力シートA!$D$128=$D91,IF(AND(M$88&gt;=入力シートA!$K$128,M$88&lt;=入力シートA!$N$128),入力シートA!$H$128,),)+IF(入力シートA!$D$130=$D91,IF(AND(M$88&gt;=入力シートA!$K$130,M$88&lt;=入力シートA!$N$130),入力シートA!$H$130,),))</f>
        <v>0</v>
      </c>
      <c r="N91" s="35">
        <f>IF(N10="-","",IF(入力シートA!$D$115=$D91,IF(AND(N$88&gt;=入力シートA!$K$115,N$88&lt;=(入力シートA!$N$115+入力シートA!$K$115-1)),入力シートA!$H$115/入力シートA!$N$115,),)+IF(入力シートA!$D$117=$D91,IF(AND(N$88&gt;=入力シートA!$K$117,N$88&lt;=(入力シートA!$N$117+入力シートA!$K$117-1)),入力シートA!$H$117/入力シートA!$N$117,),)+IF(入力シートA!$D$119=$D91,IF(AND(N$88&gt;=入力シートA!$K$119,N$88&lt;=(入力シートA!$N$119+入力シートA!$K$119-1)),入力シートA!$H$119/入力シートA!$N$119,),)+IF(入力シートA!$D$121=$D91,IF(AND(N$88&gt;=入力シートA!$K$121,N$88&lt;=(入力シートA!$N$121+入力シートA!$K$121-1)),入力シートA!$H$121/入力シートA!$N$121,),)+IF(入力シートA!$D$124=$D91,IF(AND(N$88&gt;=入力シートA!$K$124,N$88&lt;=入力シートA!$N$124),入力シートA!$H$124,),)+IF(入力シートA!$D$126=$D91,IF(AND(N$88&gt;=入力シートA!$K$126,N$88&lt;=入力シートA!$N$126),入力シートA!$H$126,),)+IF(入力シートA!$D$128=$D91,IF(AND(N$88&gt;=入力シートA!$K$128,N$88&lt;=入力シートA!$N$128),入力シートA!$H$128,),)+IF(入力シートA!$D$130=$D91,IF(AND(N$88&gt;=入力シートA!$K$130,N$88&lt;=入力シートA!$N$130),入力シートA!$H$130,),))</f>
        <v>0</v>
      </c>
      <c r="O91" s="64"/>
      <c r="P91" s="2"/>
      <c r="Q91" s="2"/>
    </row>
    <row r="92" spans="1:29">
      <c r="B92" s="54"/>
      <c r="C92" s="182"/>
      <c r="D92" s="31" t="s">
        <v>104</v>
      </c>
      <c r="E92" s="35">
        <f>IF(E11="-","",IF(入力シートA!$D$115=$D92,IF(AND(E$88&gt;=入力シートA!$K$115,E$88&lt;=(入力シートA!$N$115+入力シートA!$K$115-1)),入力シートA!$H$115/入力シートA!$N$115,),)+IF(入力シートA!$D$117=$D92,IF(AND(E$88&gt;=入力シートA!$K$117,E$88&lt;=(入力シートA!$N$117+入力シートA!$K$117-1)),入力シートA!$H$117/入力シートA!$N$117,),)+IF(入力シートA!$D$119=$D92,IF(AND(E$88&gt;=入力シートA!$K$119,E$88&lt;=(入力シートA!$N$119+入力シートA!$K$119-1)),入力シートA!$H$119/入力シートA!$N$119,),)+IF(入力シートA!$D$121=$D92,IF(AND(E$88&gt;=入力シートA!$K$121,E$88&lt;=(入力シートA!$N$121+入力シートA!$K$121-1)),入力シートA!$H$121/入力シートA!$N$121,),)+IF(入力シートA!$D$124=$D92,IF(AND(E$88&gt;=入力シートA!$K$124,E$88&lt;=入力シートA!$N$124),入力シートA!$H$124,),)+IF(入力シートA!$D$126=$D92,IF(AND(E$88&gt;=入力シートA!$K$126,E$88&lt;=入力シートA!$N$126),入力シートA!$H$126,),)+IF(入力シートA!$D$128=$D92,IF(AND(E$88&gt;=入力シートA!$K$128,E$88&lt;=入力シートA!$N$128),入力シートA!$H$128,),)+IF(入力シートA!$D$130=$D92,IF(AND(E$88&gt;=入力シートA!$K$130,E$88&lt;=入力シートA!$N$130),入力シートA!$H$130,),))</f>
        <v>0</v>
      </c>
      <c r="F92" s="35">
        <f>IF(F11="-","",IF(入力シートA!$D$115=$D92,IF(AND(F$88&gt;=入力シートA!$K$115,F$88&lt;=(入力シートA!$N$115+入力シートA!$K$115-1)),入力シートA!$H$115/入力シートA!$N$115,),)+IF(入力シートA!$D$117=$D92,IF(AND(F$88&gt;=入力シートA!$K$117,F$88&lt;=(入力シートA!$N$117+入力シートA!$K$117-1)),入力シートA!$H$117/入力シートA!$N$117,),)+IF(入力シートA!$D$119=$D92,IF(AND(F$88&gt;=入力シートA!$K$119,F$88&lt;=(入力シートA!$N$119+入力シートA!$K$119-1)),入力シートA!$H$119/入力シートA!$N$119,),)+IF(入力シートA!$D$121=$D92,IF(AND(F$88&gt;=入力シートA!$K$121,F$88&lt;=(入力シートA!$N$121+入力シートA!$K$121-1)),入力シートA!$H$121/入力シートA!$N$121,),)+IF(入力シートA!$D$124=$D92,IF(AND(F$88&gt;=入力シートA!$K$124,F$88&lt;=入力シートA!$N$124),入力シートA!$H$124,),)+IF(入力シートA!$D$126=$D92,IF(AND(F$88&gt;=入力シートA!$K$126,F$88&lt;=入力シートA!$N$126),入力シートA!$H$126,),)+IF(入力シートA!$D$128=$D92,IF(AND(F$88&gt;=入力シートA!$K$128,F$88&lt;=入力シートA!$N$128),入力シートA!$H$128,),)+IF(入力シートA!$D$130=$D92,IF(AND(F$88&gt;=入力シートA!$K$130,F$88&lt;=入力シートA!$N$130),入力シートA!$H$130,),))</f>
        <v>0</v>
      </c>
      <c r="G92" s="35">
        <f>IF(G11="-","",IF(入力シートA!$D$115=$D92,IF(AND(G$88&gt;=入力シートA!$K$115,G$88&lt;=(入力シートA!$N$115+入力シートA!$K$115-1)),入力シートA!$H$115/入力シートA!$N$115,),)+IF(入力シートA!$D$117=$D92,IF(AND(G$88&gt;=入力シートA!$K$117,G$88&lt;=(入力シートA!$N$117+入力シートA!$K$117-1)),入力シートA!$H$117/入力シートA!$N$117,),)+IF(入力シートA!$D$119=$D92,IF(AND(G$88&gt;=入力シートA!$K$119,G$88&lt;=(入力シートA!$N$119+入力シートA!$K$119-1)),入力シートA!$H$119/入力シートA!$N$119,),)+IF(入力シートA!$D$121=$D92,IF(AND(G$88&gt;=入力シートA!$K$121,G$88&lt;=(入力シートA!$N$121+入力シートA!$K$121-1)),入力シートA!$H$121/入力シートA!$N$121,),)+IF(入力シートA!$D$124=$D92,IF(AND(G$88&gt;=入力シートA!$K$124,G$88&lt;=入力シートA!$N$124),入力シートA!$H$124,),)+IF(入力シートA!$D$126=$D92,IF(AND(G$88&gt;=入力シートA!$K$126,G$88&lt;=入力シートA!$N$126),入力シートA!$H$126,),)+IF(入力シートA!$D$128=$D92,IF(AND(G$88&gt;=入力シートA!$K$128,G$88&lt;=入力シートA!$N$128),入力シートA!$H$128,),)+IF(入力シートA!$D$130=$D92,IF(AND(G$88&gt;=入力シートA!$K$130,G$88&lt;=入力シートA!$N$130),入力シートA!$H$130,),))</f>
        <v>0</v>
      </c>
      <c r="H92" s="35">
        <f>IF(H11="-","",IF(入力シートA!$D$115=$D92,IF(AND(H$88&gt;=入力シートA!$K$115,H$88&lt;=(入力シートA!$N$115+入力シートA!$K$115-1)),入力シートA!$H$115/入力シートA!$N$115,),)+IF(入力シートA!$D$117=$D92,IF(AND(H$88&gt;=入力シートA!$K$117,H$88&lt;=(入力シートA!$N$117+入力シートA!$K$117-1)),入力シートA!$H$117/入力シートA!$N$117,),)+IF(入力シートA!$D$119=$D92,IF(AND(H$88&gt;=入力シートA!$K$119,H$88&lt;=(入力シートA!$N$119+入力シートA!$K$119-1)),入力シートA!$H$119/入力シートA!$N$119,),)+IF(入力シートA!$D$121=$D92,IF(AND(H$88&gt;=入力シートA!$K$121,H$88&lt;=(入力シートA!$N$121+入力シートA!$K$121-1)),入力シートA!$H$121/入力シートA!$N$121,),)+IF(入力シートA!$D$124=$D92,IF(AND(H$88&gt;=入力シートA!$K$124,H$88&lt;=入力シートA!$N$124),入力シートA!$H$124,),)+IF(入力シートA!$D$126=$D92,IF(AND(H$88&gt;=入力シートA!$K$126,H$88&lt;=入力シートA!$N$126),入力シートA!$H$126,),)+IF(入力シートA!$D$128=$D92,IF(AND(H$88&gt;=入力シートA!$K$128,H$88&lt;=入力シートA!$N$128),入力シートA!$H$128,),)+IF(入力シートA!$D$130=$D92,IF(AND(H$88&gt;=入力シートA!$K$130,H$88&lt;=入力シートA!$N$130),入力シートA!$H$130,),))</f>
        <v>0</v>
      </c>
      <c r="I92" s="35">
        <f>IF(I11="-","",IF(入力シートA!$D$115=$D92,IF(AND(I$88&gt;=入力シートA!$K$115,I$88&lt;=(入力シートA!$N$115+入力シートA!$K$115-1)),入力シートA!$H$115/入力シートA!$N$115,),)+IF(入力シートA!$D$117=$D92,IF(AND(I$88&gt;=入力シートA!$K$117,I$88&lt;=(入力シートA!$N$117+入力シートA!$K$117-1)),入力シートA!$H$117/入力シートA!$N$117,),)+IF(入力シートA!$D$119=$D92,IF(AND(I$88&gt;=入力シートA!$K$119,I$88&lt;=(入力シートA!$N$119+入力シートA!$K$119-1)),入力シートA!$H$119/入力シートA!$N$119,),)+IF(入力シートA!$D$121=$D92,IF(AND(I$88&gt;=入力シートA!$K$121,I$88&lt;=(入力シートA!$N$121+入力シートA!$K$121-1)),入力シートA!$H$121/入力シートA!$N$121,),)+IF(入力シートA!$D$124=$D92,IF(AND(I$88&gt;=入力シートA!$K$124,I$88&lt;=入力シートA!$N$124),入力シートA!$H$124,),)+IF(入力シートA!$D$126=$D92,IF(AND(I$88&gt;=入力シートA!$K$126,I$88&lt;=入力シートA!$N$126),入力シートA!$H$126,),)+IF(入力シートA!$D$128=$D92,IF(AND(I$88&gt;=入力シートA!$K$128,I$88&lt;=入力シートA!$N$128),入力シートA!$H$128,),)+IF(入力シートA!$D$130=$D92,IF(AND(I$88&gt;=入力シートA!$K$130,I$88&lt;=入力シートA!$N$130),入力シートA!$H$130,),))</f>
        <v>0</v>
      </c>
      <c r="J92" s="35">
        <f>IF(J11="-","",IF(入力シートA!$D$115=$D92,IF(AND(J$88&gt;=入力シートA!$K$115,J$88&lt;=(入力シートA!$N$115+入力シートA!$K$115-1)),入力シートA!$H$115/入力シートA!$N$115,),)+IF(入力シートA!$D$117=$D92,IF(AND(J$88&gt;=入力シートA!$K$117,J$88&lt;=(入力シートA!$N$117+入力シートA!$K$117-1)),入力シートA!$H$117/入力シートA!$N$117,),)+IF(入力シートA!$D$119=$D92,IF(AND(J$88&gt;=入力シートA!$K$119,J$88&lt;=(入力シートA!$N$119+入力シートA!$K$119-1)),入力シートA!$H$119/入力シートA!$N$119,),)+IF(入力シートA!$D$121=$D92,IF(AND(J$88&gt;=入力シートA!$K$121,J$88&lt;=(入力シートA!$N$121+入力シートA!$K$121-1)),入力シートA!$H$121/入力シートA!$N$121,),)+IF(入力シートA!$D$124=$D92,IF(AND(J$88&gt;=入力シートA!$K$124,J$88&lt;=入力シートA!$N$124),入力シートA!$H$124,),)+IF(入力シートA!$D$126=$D92,IF(AND(J$88&gt;=入力シートA!$K$126,J$88&lt;=入力シートA!$N$126),入力シートA!$H$126,),)+IF(入力シートA!$D$128=$D92,IF(AND(J$88&gt;=入力シートA!$K$128,J$88&lt;=入力シートA!$N$128),入力シートA!$H$128,),)+IF(入力シートA!$D$130=$D92,IF(AND(J$88&gt;=入力シートA!$K$130,J$88&lt;=入力シートA!$N$130),入力シートA!$H$130,),))</f>
        <v>0</v>
      </c>
      <c r="K92" s="35">
        <f>IF(K11="-","",IF(入力シートA!$D$115=$D92,IF(AND(K$88&gt;=入力シートA!$K$115,K$88&lt;=(入力シートA!$N$115+入力シートA!$K$115-1)),入力シートA!$H$115/入力シートA!$N$115,),)+IF(入力シートA!$D$117=$D92,IF(AND(K$88&gt;=入力シートA!$K$117,K$88&lt;=(入力シートA!$N$117+入力シートA!$K$117-1)),入力シートA!$H$117/入力シートA!$N$117,),)+IF(入力シートA!$D$119=$D92,IF(AND(K$88&gt;=入力シートA!$K$119,K$88&lt;=(入力シートA!$N$119+入力シートA!$K$119-1)),入力シートA!$H$119/入力シートA!$N$119,),)+IF(入力シートA!$D$121=$D92,IF(AND(K$88&gt;=入力シートA!$K$121,K$88&lt;=(入力シートA!$N$121+入力シートA!$K$121-1)),入力シートA!$H$121/入力シートA!$N$121,),)+IF(入力シートA!$D$124=$D92,IF(AND(K$88&gt;=入力シートA!$K$124,K$88&lt;=入力シートA!$N$124),入力シートA!$H$124,),)+IF(入力シートA!$D$126=$D92,IF(AND(K$88&gt;=入力シートA!$K$126,K$88&lt;=入力シートA!$N$126),入力シートA!$H$126,),)+IF(入力シートA!$D$128=$D92,IF(AND(K$88&gt;=入力シートA!$K$128,K$88&lt;=入力シートA!$N$128),入力シートA!$H$128,),)+IF(入力シートA!$D$130=$D92,IF(AND(K$88&gt;=入力シートA!$K$130,K$88&lt;=入力シートA!$N$130),入力シートA!$H$130,),))</f>
        <v>0</v>
      </c>
      <c r="L92" s="35">
        <f>IF(L11="-","",IF(入力シートA!$D$115=$D92,IF(AND(L$88&gt;=入力シートA!$K$115,L$88&lt;=(入力シートA!$N$115+入力シートA!$K$115-1)),入力シートA!$H$115/入力シートA!$N$115,),)+IF(入力シートA!$D$117=$D92,IF(AND(L$88&gt;=入力シートA!$K$117,L$88&lt;=(入力シートA!$N$117+入力シートA!$K$117-1)),入力シートA!$H$117/入力シートA!$N$117,),)+IF(入力シートA!$D$119=$D92,IF(AND(L$88&gt;=入力シートA!$K$119,L$88&lt;=(入力シートA!$N$119+入力シートA!$K$119-1)),入力シートA!$H$119/入力シートA!$N$119,),)+IF(入力シートA!$D$121=$D92,IF(AND(L$88&gt;=入力シートA!$K$121,L$88&lt;=(入力シートA!$N$121+入力シートA!$K$121-1)),入力シートA!$H$121/入力シートA!$N$121,),)+IF(入力シートA!$D$124=$D92,IF(AND(L$88&gt;=入力シートA!$K$124,L$88&lt;=入力シートA!$N$124),入力シートA!$H$124,),)+IF(入力シートA!$D$126=$D92,IF(AND(L$88&gt;=入力シートA!$K$126,L$88&lt;=入力シートA!$N$126),入力シートA!$H$126,),)+IF(入力シートA!$D$128=$D92,IF(AND(L$88&gt;=入力シートA!$K$128,L$88&lt;=入力シートA!$N$128),入力シートA!$H$128,),)+IF(入力シートA!$D$130=$D92,IF(AND(L$88&gt;=入力シートA!$K$130,L$88&lt;=入力シートA!$N$130),入力シートA!$H$130,),))</f>
        <v>0</v>
      </c>
      <c r="M92" s="35">
        <f>IF(M11="-","",IF(入力シートA!$D$115=$D92,IF(AND(M$88&gt;=入力シートA!$K$115,M$88&lt;=(入力シートA!$N$115+入力シートA!$K$115-1)),入力シートA!$H$115/入力シートA!$N$115,),)+IF(入力シートA!$D$117=$D92,IF(AND(M$88&gt;=入力シートA!$K$117,M$88&lt;=(入力シートA!$N$117+入力シートA!$K$117-1)),入力シートA!$H$117/入力シートA!$N$117,),)+IF(入力シートA!$D$119=$D92,IF(AND(M$88&gt;=入力シートA!$K$119,M$88&lt;=(入力シートA!$N$119+入力シートA!$K$119-1)),入力シートA!$H$119/入力シートA!$N$119,),)+IF(入力シートA!$D$121=$D92,IF(AND(M$88&gt;=入力シートA!$K$121,M$88&lt;=(入力シートA!$N$121+入力シートA!$K$121-1)),入力シートA!$H$121/入力シートA!$N$121,),)+IF(入力シートA!$D$124=$D92,IF(AND(M$88&gt;=入力シートA!$K$124,M$88&lt;=入力シートA!$N$124),入力シートA!$H$124,),)+IF(入力シートA!$D$126=$D92,IF(AND(M$88&gt;=入力シートA!$K$126,M$88&lt;=入力シートA!$N$126),入力シートA!$H$126,),)+IF(入力シートA!$D$128=$D92,IF(AND(M$88&gt;=入力シートA!$K$128,M$88&lt;=入力シートA!$N$128),入力シートA!$H$128,),)+IF(入力シートA!$D$130=$D92,IF(AND(M$88&gt;=入力シートA!$K$130,M$88&lt;=入力シートA!$N$130),入力シートA!$H$130,),))</f>
        <v>0</v>
      </c>
      <c r="N92" s="35">
        <f>IF(N11="-","",IF(入力シートA!$D$115=$D92,IF(AND(N$88&gt;=入力シートA!$K$115,N$88&lt;=(入力シートA!$N$115+入力シートA!$K$115-1)),入力シートA!$H$115/入力シートA!$N$115,),)+IF(入力シートA!$D$117=$D92,IF(AND(N$88&gt;=入力シートA!$K$117,N$88&lt;=(入力シートA!$N$117+入力シートA!$K$117-1)),入力シートA!$H$117/入力シートA!$N$117,),)+IF(入力シートA!$D$119=$D92,IF(AND(N$88&gt;=入力シートA!$K$119,N$88&lt;=(入力シートA!$N$119+入力シートA!$K$119-1)),入力シートA!$H$119/入力シートA!$N$119,),)+IF(入力シートA!$D$121=$D92,IF(AND(N$88&gt;=入力シートA!$K$121,N$88&lt;=(入力シートA!$N$121+入力シートA!$K$121-1)),入力シートA!$H$121/入力シートA!$N$121,),)+IF(入力シートA!$D$124=$D92,IF(AND(N$88&gt;=入力シートA!$K$124,N$88&lt;=入力シートA!$N$124),入力シートA!$H$124,),)+IF(入力シートA!$D$126=$D92,IF(AND(N$88&gt;=入力シートA!$K$126,N$88&lt;=入力シートA!$N$126),入力シートA!$H$126,),)+IF(入力シートA!$D$128=$D92,IF(AND(N$88&gt;=入力シートA!$K$128,N$88&lt;=入力シートA!$N$128),入力シートA!$H$128,),)+IF(入力シートA!$D$130=$D92,IF(AND(N$88&gt;=入力シートA!$K$130,N$88&lt;=入力シートA!$N$130),入力シートA!$H$130,),))</f>
        <v>0</v>
      </c>
      <c r="O92" s="64"/>
      <c r="P92" s="2"/>
      <c r="Q92" s="2"/>
    </row>
    <row r="93" spans="1:29">
      <c r="B93" s="54"/>
      <c r="C93" s="182"/>
      <c r="D93" s="31" t="s">
        <v>105</v>
      </c>
      <c r="E93" s="35">
        <f>IF(E12="-","",IF(入力シートA!$D$115=$D93,IF(AND(E$88&gt;=入力シートA!$K$115,E$88&lt;=(入力シートA!$N$115+入力シートA!$K$115-1)),入力シートA!$H$115/入力シートA!$N$115,),)+IF(入力シートA!$D$117=$D93,IF(AND(E$88&gt;=入力シートA!$K$117,E$88&lt;=(入力シートA!$N$117+入力シートA!$K$117-1)),入力シートA!$H$117/入力シートA!$N$117,),)+IF(入力シートA!$D$119=$D93,IF(AND(E$88&gt;=入力シートA!$K$119,E$88&lt;=(入力シートA!$N$119+入力シートA!$K$119-1)),入力シートA!$H$119/入力シートA!$N$119,),)+IF(入力シートA!$D$121=$D93,IF(AND(E$88&gt;=入力シートA!$K$121,E$88&lt;=(入力シートA!$N$121+入力シートA!$K$121-1)),入力シートA!$H$121/入力シートA!$N$121,),)+IF(入力シートA!$D$124=$D93,IF(AND(E$88&gt;=入力シートA!$K$124,E$88&lt;=入力シートA!$N$124),入力シートA!$H$124,),)+IF(入力シートA!$D$126=$D93,IF(AND(E$88&gt;=入力シートA!$K$126,E$88&lt;=入力シートA!$N$126),入力シートA!$H$126,),)+IF(入力シートA!$D$128=$D93,IF(AND(E$88&gt;=入力シートA!$K$128,E$88&lt;=入力シートA!$N$128),入力シートA!$H$128,),)+IF(入力シートA!$D$130=$D93,IF(AND(E$88&gt;=入力シートA!$K$130,E$88&lt;=入力シートA!$N$130),入力シートA!$H$130,),))</f>
        <v>0</v>
      </c>
      <c r="F93" s="35">
        <f>IF(F12="-","",IF(入力シートA!$D$115=$D93,IF(AND(F$88&gt;=入力シートA!$K$115,F$88&lt;=(入力シートA!$N$115+入力シートA!$K$115-1)),入力シートA!$H$115/入力シートA!$N$115,),)+IF(入力シートA!$D$117=$D93,IF(AND(F$88&gt;=入力シートA!$K$117,F$88&lt;=(入力シートA!$N$117+入力シートA!$K$117-1)),入力シートA!$H$117/入力シートA!$N$117,),)+IF(入力シートA!$D$119=$D93,IF(AND(F$88&gt;=入力シートA!$K$119,F$88&lt;=(入力シートA!$N$119+入力シートA!$K$119-1)),入力シートA!$H$119/入力シートA!$N$119,),)+IF(入力シートA!$D$121=$D93,IF(AND(F$88&gt;=入力シートA!$K$121,F$88&lt;=(入力シートA!$N$121+入力シートA!$K$121-1)),入力シートA!$H$121/入力シートA!$N$121,),)+IF(入力シートA!$D$124=$D93,IF(AND(F$88&gt;=入力シートA!$K$124,F$88&lt;=入力シートA!$N$124),入力シートA!$H$124,),)+IF(入力シートA!$D$126=$D93,IF(AND(F$88&gt;=入力シートA!$K$126,F$88&lt;=入力シートA!$N$126),入力シートA!$H$126,),)+IF(入力シートA!$D$128=$D93,IF(AND(F$88&gt;=入力シートA!$K$128,F$88&lt;=入力シートA!$N$128),入力シートA!$H$128,),)+IF(入力シートA!$D$130=$D93,IF(AND(F$88&gt;=入力シートA!$K$130,F$88&lt;=入力シートA!$N$130),入力シートA!$H$130,),))</f>
        <v>0</v>
      </c>
      <c r="G93" s="35">
        <f>IF(G12="-","",IF(入力シートA!$D$115=$D93,IF(AND(G$88&gt;=入力シートA!$K$115,G$88&lt;=(入力シートA!$N$115+入力シートA!$K$115-1)),入力シートA!$H$115/入力シートA!$N$115,),)+IF(入力シートA!$D$117=$D93,IF(AND(G$88&gt;=入力シートA!$K$117,G$88&lt;=(入力シートA!$N$117+入力シートA!$K$117-1)),入力シートA!$H$117/入力シートA!$N$117,),)+IF(入力シートA!$D$119=$D93,IF(AND(G$88&gt;=入力シートA!$K$119,G$88&lt;=(入力シートA!$N$119+入力シートA!$K$119-1)),入力シートA!$H$119/入力シートA!$N$119,),)+IF(入力シートA!$D$121=$D93,IF(AND(G$88&gt;=入力シートA!$K$121,G$88&lt;=(入力シートA!$N$121+入力シートA!$K$121-1)),入力シートA!$H$121/入力シートA!$N$121,),)+IF(入力シートA!$D$124=$D93,IF(AND(G$88&gt;=入力シートA!$K$124,G$88&lt;=入力シートA!$N$124),入力シートA!$H$124,),)+IF(入力シートA!$D$126=$D93,IF(AND(G$88&gt;=入力シートA!$K$126,G$88&lt;=入力シートA!$N$126),入力シートA!$H$126,),)+IF(入力シートA!$D$128=$D93,IF(AND(G$88&gt;=入力シートA!$K$128,G$88&lt;=入力シートA!$N$128),入力シートA!$H$128,),)+IF(入力シートA!$D$130=$D93,IF(AND(G$88&gt;=入力シートA!$K$130,G$88&lt;=入力シートA!$N$130),入力シートA!$H$130,),))</f>
        <v>0</v>
      </c>
      <c r="H93" s="35">
        <f>IF(H12="-","",IF(入力シートA!$D$115=$D93,IF(AND(H$88&gt;=入力シートA!$K$115,H$88&lt;=(入力シートA!$N$115+入力シートA!$K$115-1)),入力シートA!$H$115/入力シートA!$N$115,),)+IF(入力シートA!$D$117=$D93,IF(AND(H$88&gt;=入力シートA!$K$117,H$88&lt;=(入力シートA!$N$117+入力シートA!$K$117-1)),入力シートA!$H$117/入力シートA!$N$117,),)+IF(入力シートA!$D$119=$D93,IF(AND(H$88&gt;=入力シートA!$K$119,H$88&lt;=(入力シートA!$N$119+入力シートA!$K$119-1)),入力シートA!$H$119/入力シートA!$N$119,),)+IF(入力シートA!$D$121=$D93,IF(AND(H$88&gt;=入力シートA!$K$121,H$88&lt;=(入力シートA!$N$121+入力シートA!$K$121-1)),入力シートA!$H$121/入力シートA!$N$121,),)+IF(入力シートA!$D$124=$D93,IF(AND(H$88&gt;=入力シートA!$K$124,H$88&lt;=入力シートA!$N$124),入力シートA!$H$124,),)+IF(入力シートA!$D$126=$D93,IF(AND(H$88&gt;=入力シートA!$K$126,H$88&lt;=入力シートA!$N$126),入力シートA!$H$126,),)+IF(入力シートA!$D$128=$D93,IF(AND(H$88&gt;=入力シートA!$K$128,H$88&lt;=入力シートA!$N$128),入力シートA!$H$128,),)+IF(入力シートA!$D$130=$D93,IF(AND(H$88&gt;=入力シートA!$K$130,H$88&lt;=入力シートA!$N$130),入力シートA!$H$130,),))</f>
        <v>0</v>
      </c>
      <c r="I93" s="35">
        <f>IF(I12="-","",IF(入力シートA!$D$115=$D93,IF(AND(I$88&gt;=入力シートA!$K$115,I$88&lt;=(入力シートA!$N$115+入力シートA!$K$115-1)),入力シートA!$H$115/入力シートA!$N$115,),)+IF(入力シートA!$D$117=$D93,IF(AND(I$88&gt;=入力シートA!$K$117,I$88&lt;=(入力シートA!$N$117+入力シートA!$K$117-1)),入力シートA!$H$117/入力シートA!$N$117,),)+IF(入力シートA!$D$119=$D93,IF(AND(I$88&gt;=入力シートA!$K$119,I$88&lt;=(入力シートA!$N$119+入力シートA!$K$119-1)),入力シートA!$H$119/入力シートA!$N$119,),)+IF(入力シートA!$D$121=$D93,IF(AND(I$88&gt;=入力シートA!$K$121,I$88&lt;=(入力シートA!$N$121+入力シートA!$K$121-1)),入力シートA!$H$121/入力シートA!$N$121,),)+IF(入力シートA!$D$124=$D93,IF(AND(I$88&gt;=入力シートA!$K$124,I$88&lt;=入力シートA!$N$124),入力シートA!$H$124,),)+IF(入力シートA!$D$126=$D93,IF(AND(I$88&gt;=入力シートA!$K$126,I$88&lt;=入力シートA!$N$126),入力シートA!$H$126,),)+IF(入力シートA!$D$128=$D93,IF(AND(I$88&gt;=入力シートA!$K$128,I$88&lt;=入力シートA!$N$128),入力シートA!$H$128,),)+IF(入力シートA!$D$130=$D93,IF(AND(I$88&gt;=入力シートA!$K$130,I$88&lt;=入力シートA!$N$130),入力シートA!$H$130,),))</f>
        <v>0</v>
      </c>
      <c r="J93" s="35">
        <f>IF(J12="-","",IF(入力シートA!$D$115=$D93,IF(AND(J$88&gt;=入力シートA!$K$115,J$88&lt;=(入力シートA!$N$115+入力シートA!$K$115-1)),入力シートA!$H$115/入力シートA!$N$115,),)+IF(入力シートA!$D$117=$D93,IF(AND(J$88&gt;=入力シートA!$K$117,J$88&lt;=(入力シートA!$N$117+入力シートA!$K$117-1)),入力シートA!$H$117/入力シートA!$N$117,),)+IF(入力シートA!$D$119=$D93,IF(AND(J$88&gt;=入力シートA!$K$119,J$88&lt;=(入力シートA!$N$119+入力シートA!$K$119-1)),入力シートA!$H$119/入力シートA!$N$119,),)+IF(入力シートA!$D$121=$D93,IF(AND(J$88&gt;=入力シートA!$K$121,J$88&lt;=(入力シートA!$N$121+入力シートA!$K$121-1)),入力シートA!$H$121/入力シートA!$N$121,),)+IF(入力シートA!$D$124=$D93,IF(AND(J$88&gt;=入力シートA!$K$124,J$88&lt;=入力シートA!$N$124),入力シートA!$H$124,),)+IF(入力シートA!$D$126=$D93,IF(AND(J$88&gt;=入力シートA!$K$126,J$88&lt;=入力シートA!$N$126),入力シートA!$H$126,),)+IF(入力シートA!$D$128=$D93,IF(AND(J$88&gt;=入力シートA!$K$128,J$88&lt;=入力シートA!$N$128),入力シートA!$H$128,),)+IF(入力シートA!$D$130=$D93,IF(AND(J$88&gt;=入力シートA!$K$130,J$88&lt;=入力シートA!$N$130),入力シートA!$H$130,),))</f>
        <v>0</v>
      </c>
      <c r="K93" s="35">
        <f>IF(K12="-","",IF(入力シートA!$D$115=$D93,IF(AND(K$88&gt;=入力シートA!$K$115,K$88&lt;=(入力シートA!$N$115+入力シートA!$K$115-1)),入力シートA!$H$115/入力シートA!$N$115,),)+IF(入力シートA!$D$117=$D93,IF(AND(K$88&gt;=入力シートA!$K$117,K$88&lt;=(入力シートA!$N$117+入力シートA!$K$117-1)),入力シートA!$H$117/入力シートA!$N$117,),)+IF(入力シートA!$D$119=$D93,IF(AND(K$88&gt;=入力シートA!$K$119,K$88&lt;=(入力シートA!$N$119+入力シートA!$K$119-1)),入力シートA!$H$119/入力シートA!$N$119,),)+IF(入力シートA!$D$121=$D93,IF(AND(K$88&gt;=入力シートA!$K$121,K$88&lt;=(入力シートA!$N$121+入力シートA!$K$121-1)),入力シートA!$H$121/入力シートA!$N$121,),)+IF(入力シートA!$D$124=$D93,IF(AND(K$88&gt;=入力シートA!$K$124,K$88&lt;=入力シートA!$N$124),入力シートA!$H$124,),)+IF(入力シートA!$D$126=$D93,IF(AND(K$88&gt;=入力シートA!$K$126,K$88&lt;=入力シートA!$N$126),入力シートA!$H$126,),)+IF(入力シートA!$D$128=$D93,IF(AND(K$88&gt;=入力シートA!$K$128,K$88&lt;=入力シートA!$N$128),入力シートA!$H$128,),)+IF(入力シートA!$D$130=$D93,IF(AND(K$88&gt;=入力シートA!$K$130,K$88&lt;=入力シートA!$N$130),入力シートA!$H$130,),))</f>
        <v>0</v>
      </c>
      <c r="L93" s="35">
        <f>IF(L12="-","",IF(入力シートA!$D$115=$D93,IF(AND(L$88&gt;=入力シートA!$K$115,L$88&lt;=(入力シートA!$N$115+入力シートA!$K$115-1)),入力シートA!$H$115/入力シートA!$N$115,),)+IF(入力シートA!$D$117=$D93,IF(AND(L$88&gt;=入力シートA!$K$117,L$88&lt;=(入力シートA!$N$117+入力シートA!$K$117-1)),入力シートA!$H$117/入力シートA!$N$117,),)+IF(入力シートA!$D$119=$D93,IF(AND(L$88&gt;=入力シートA!$K$119,L$88&lt;=(入力シートA!$N$119+入力シートA!$K$119-1)),入力シートA!$H$119/入力シートA!$N$119,),)+IF(入力シートA!$D$121=$D93,IF(AND(L$88&gt;=入力シートA!$K$121,L$88&lt;=(入力シートA!$N$121+入力シートA!$K$121-1)),入力シートA!$H$121/入力シートA!$N$121,),)+IF(入力シートA!$D$124=$D93,IF(AND(L$88&gt;=入力シートA!$K$124,L$88&lt;=入力シートA!$N$124),入力シートA!$H$124,),)+IF(入力シートA!$D$126=$D93,IF(AND(L$88&gt;=入力シートA!$K$126,L$88&lt;=入力シートA!$N$126),入力シートA!$H$126,),)+IF(入力シートA!$D$128=$D93,IF(AND(L$88&gt;=入力シートA!$K$128,L$88&lt;=入力シートA!$N$128),入力シートA!$H$128,),)+IF(入力シートA!$D$130=$D93,IF(AND(L$88&gt;=入力シートA!$K$130,L$88&lt;=入力シートA!$N$130),入力シートA!$H$130,),))</f>
        <v>0</v>
      </c>
      <c r="M93" s="35">
        <f>IF(M12="-","",IF(入力シートA!$D$115=$D93,IF(AND(M$88&gt;=入力シートA!$K$115,M$88&lt;=(入力シートA!$N$115+入力シートA!$K$115-1)),入力シートA!$H$115/入力シートA!$N$115,),)+IF(入力シートA!$D$117=$D93,IF(AND(M$88&gt;=入力シートA!$K$117,M$88&lt;=(入力シートA!$N$117+入力シートA!$K$117-1)),入力シートA!$H$117/入力シートA!$N$117,),)+IF(入力シートA!$D$119=$D93,IF(AND(M$88&gt;=入力シートA!$K$119,M$88&lt;=(入力シートA!$N$119+入力シートA!$K$119-1)),入力シートA!$H$119/入力シートA!$N$119,),)+IF(入力シートA!$D$121=$D93,IF(AND(M$88&gt;=入力シートA!$K$121,M$88&lt;=(入力シートA!$N$121+入力シートA!$K$121-1)),入力シートA!$H$121/入力シートA!$N$121,),)+IF(入力シートA!$D$124=$D93,IF(AND(M$88&gt;=入力シートA!$K$124,M$88&lt;=入力シートA!$N$124),入力シートA!$H$124,),)+IF(入力シートA!$D$126=$D93,IF(AND(M$88&gt;=入力シートA!$K$126,M$88&lt;=入力シートA!$N$126),入力シートA!$H$126,),)+IF(入力シートA!$D$128=$D93,IF(AND(M$88&gt;=入力シートA!$K$128,M$88&lt;=入力シートA!$N$128),入力シートA!$H$128,),)+IF(入力シートA!$D$130=$D93,IF(AND(M$88&gt;=入力シートA!$K$130,M$88&lt;=入力シートA!$N$130),入力シートA!$H$130,),))</f>
        <v>0</v>
      </c>
      <c r="N93" s="35">
        <f>IF(N12="-","",IF(入力シートA!$D$115=$D93,IF(AND(N$88&gt;=入力シートA!$K$115,N$88&lt;=(入力シートA!$N$115+入力シートA!$K$115-1)),入力シートA!$H$115/入力シートA!$N$115,),)+IF(入力シートA!$D$117=$D93,IF(AND(N$88&gt;=入力シートA!$K$117,N$88&lt;=(入力シートA!$N$117+入力シートA!$K$117-1)),入力シートA!$H$117/入力シートA!$N$117,),)+IF(入力シートA!$D$119=$D93,IF(AND(N$88&gt;=入力シートA!$K$119,N$88&lt;=(入力シートA!$N$119+入力シートA!$K$119-1)),入力シートA!$H$119/入力シートA!$N$119,),)+IF(入力シートA!$D$121=$D93,IF(AND(N$88&gt;=入力シートA!$K$121,N$88&lt;=(入力シートA!$N$121+入力シートA!$K$121-1)),入力シートA!$H$121/入力シートA!$N$121,),)+IF(入力シートA!$D$124=$D93,IF(AND(N$88&gt;=入力シートA!$K$124,N$88&lt;=入力シートA!$N$124),入力シートA!$H$124,),)+IF(入力シートA!$D$126=$D93,IF(AND(N$88&gt;=入力シートA!$K$126,N$88&lt;=入力シートA!$N$126),入力シートA!$H$126,),)+IF(入力シートA!$D$128=$D93,IF(AND(N$88&gt;=入力シートA!$K$128,N$88&lt;=入力シートA!$N$128),入力シートA!$H$128,),)+IF(入力シートA!$D$130=$D93,IF(AND(N$88&gt;=入力シートA!$K$130,N$88&lt;=入力シートA!$N$130),入力シートA!$H$130,),))</f>
        <v>0</v>
      </c>
      <c r="O93" s="64"/>
      <c r="P93" s="2"/>
      <c r="Q93" s="2"/>
    </row>
    <row r="94" spans="1:29">
      <c r="B94" s="54"/>
      <c r="C94" s="182"/>
      <c r="D94" s="31" t="s">
        <v>79</v>
      </c>
      <c r="E94" s="35">
        <f>IF(E13="-","",IF(入力シートA!$D$115=$D94,IF(AND(E$88&gt;=入力シートA!$K$115,E$88&lt;=(入力シートA!$N$115+入力シートA!$K$115-1)),入力シートA!$H$115/入力シートA!$N$115,),)+IF(入力シートA!$D$117=$D94,IF(AND(E$88&gt;=入力シートA!$K$117,E$88&lt;=(入力シートA!$N$117+入力シートA!$K$117-1)),入力シートA!$H$117/入力シートA!$N$117,),)+IF(入力シートA!$D$119=$D94,IF(AND(E$88&gt;=入力シートA!$K$119,E$88&lt;=(入力シートA!$N$119+入力シートA!$K$119-1)),入力シートA!$H$119/入力シートA!$N$119,),)+IF(入力シートA!$D$121=$D94,IF(AND(E$88&gt;=入力シートA!$K$121,E$88&lt;=(入力シートA!$N$121+入力シートA!$K$121-1)),入力シートA!$H$121/入力シートA!$N$121,),)+IF(入力シートA!$D$124=$D94,IF(AND(E$88&gt;=入力シートA!$K$124,E$88&lt;=入力シートA!$N$124),入力シートA!$H$124,),)+IF(入力シートA!$D$126=$D94,IF(AND(E$88&gt;=入力シートA!$K$126,E$88&lt;=入力シートA!$N$126),入力シートA!$H$126,),)+IF(入力シートA!$D$128=$D94,IF(AND(E$88&gt;=入力シートA!$K$128,E$88&lt;=入力シートA!$N$128),入力シートA!$H$128,),)+IF(入力シートA!$D$130=$D94,IF(AND(E$88&gt;=入力シートA!$K$130,E$88&lt;=入力シートA!$N$130),入力シートA!$H$130,),))</f>
        <v>0</v>
      </c>
      <c r="F94" s="35">
        <f>IF(F13="-","",IF(入力シートA!$D$115=$D94,IF(AND(F$88&gt;=入力シートA!$K$115,F$88&lt;=(入力シートA!$N$115+入力シートA!$K$115-1)),入力シートA!$H$115/入力シートA!$N$115,),)+IF(入力シートA!$D$117=$D94,IF(AND(F$88&gt;=入力シートA!$K$117,F$88&lt;=(入力シートA!$N$117+入力シートA!$K$117-1)),入力シートA!$H$117/入力シートA!$N$117,),)+IF(入力シートA!$D$119=$D94,IF(AND(F$88&gt;=入力シートA!$K$119,F$88&lt;=(入力シートA!$N$119+入力シートA!$K$119-1)),入力シートA!$H$119/入力シートA!$N$119,),)+IF(入力シートA!$D$121=$D94,IF(AND(F$88&gt;=入力シートA!$K$121,F$88&lt;=(入力シートA!$N$121+入力シートA!$K$121-1)),入力シートA!$H$121/入力シートA!$N$121,),)+IF(入力シートA!$D$124=$D94,IF(AND(F$88&gt;=入力シートA!$K$124,F$88&lt;=入力シートA!$N$124),入力シートA!$H$124,),)+IF(入力シートA!$D$126=$D94,IF(AND(F$88&gt;=入力シートA!$K$126,F$88&lt;=入力シートA!$N$126),入力シートA!$H$126,),)+IF(入力シートA!$D$128=$D94,IF(AND(F$88&gt;=入力シートA!$K$128,F$88&lt;=入力シートA!$N$128),入力シートA!$H$128,),)+IF(入力シートA!$D$130=$D94,IF(AND(F$88&gt;=入力シートA!$K$130,F$88&lt;=入力シートA!$N$130),入力シートA!$H$130,),))</f>
        <v>0</v>
      </c>
      <c r="G94" s="35">
        <f>IF(G13="-","",IF(入力シートA!$D$115=$D94,IF(AND(G$88&gt;=入力シートA!$K$115,G$88&lt;=(入力シートA!$N$115+入力シートA!$K$115-1)),入力シートA!$H$115/入力シートA!$N$115,),)+IF(入力シートA!$D$117=$D94,IF(AND(G$88&gt;=入力シートA!$K$117,G$88&lt;=(入力シートA!$N$117+入力シートA!$K$117-1)),入力シートA!$H$117/入力シートA!$N$117,),)+IF(入力シートA!$D$119=$D94,IF(AND(G$88&gt;=入力シートA!$K$119,G$88&lt;=(入力シートA!$N$119+入力シートA!$K$119-1)),入力シートA!$H$119/入力シートA!$N$119,),)+IF(入力シートA!$D$121=$D94,IF(AND(G$88&gt;=入力シートA!$K$121,G$88&lt;=(入力シートA!$N$121+入力シートA!$K$121-1)),入力シートA!$H$121/入力シートA!$N$121,),)+IF(入力シートA!$D$124=$D94,IF(AND(G$88&gt;=入力シートA!$K$124,G$88&lt;=入力シートA!$N$124),入力シートA!$H$124,),)+IF(入力シートA!$D$126=$D94,IF(AND(G$88&gt;=入力シートA!$K$126,G$88&lt;=入力シートA!$N$126),入力シートA!$H$126,),)+IF(入力シートA!$D$128=$D94,IF(AND(G$88&gt;=入力シートA!$K$128,G$88&lt;=入力シートA!$N$128),入力シートA!$H$128,),)+IF(入力シートA!$D$130=$D94,IF(AND(G$88&gt;=入力シートA!$K$130,G$88&lt;=入力シートA!$N$130),入力シートA!$H$130,),))</f>
        <v>0</v>
      </c>
      <c r="H94" s="35">
        <f>IF(H13="-","",IF(入力シートA!$D$115=$D94,IF(AND(H$88&gt;=入力シートA!$K$115,H$88&lt;=(入力シートA!$N$115+入力シートA!$K$115-1)),入力シートA!$H$115/入力シートA!$N$115,),)+IF(入力シートA!$D$117=$D94,IF(AND(H$88&gt;=入力シートA!$K$117,H$88&lt;=(入力シートA!$N$117+入力シートA!$K$117-1)),入力シートA!$H$117/入力シートA!$N$117,),)+IF(入力シートA!$D$119=$D94,IF(AND(H$88&gt;=入力シートA!$K$119,H$88&lt;=(入力シートA!$N$119+入力シートA!$K$119-1)),入力シートA!$H$119/入力シートA!$N$119,),)+IF(入力シートA!$D$121=$D94,IF(AND(H$88&gt;=入力シートA!$K$121,H$88&lt;=(入力シートA!$N$121+入力シートA!$K$121-1)),入力シートA!$H$121/入力シートA!$N$121,),)+IF(入力シートA!$D$124=$D94,IF(AND(H$88&gt;=入力シートA!$K$124,H$88&lt;=入力シートA!$N$124),入力シートA!$H$124,),)+IF(入力シートA!$D$126=$D94,IF(AND(H$88&gt;=入力シートA!$K$126,H$88&lt;=入力シートA!$N$126),入力シートA!$H$126,),)+IF(入力シートA!$D$128=$D94,IF(AND(H$88&gt;=入力シートA!$K$128,H$88&lt;=入力シートA!$N$128),入力シートA!$H$128,),)+IF(入力シートA!$D$130=$D94,IF(AND(H$88&gt;=入力シートA!$K$130,H$88&lt;=入力シートA!$N$130),入力シートA!$H$130,),))</f>
        <v>0</v>
      </c>
      <c r="I94" s="35">
        <f>IF(I13="-","",IF(入力シートA!$D$115=$D94,IF(AND(I$88&gt;=入力シートA!$K$115,I$88&lt;=(入力シートA!$N$115+入力シートA!$K$115-1)),入力シートA!$H$115/入力シートA!$N$115,),)+IF(入力シートA!$D$117=$D94,IF(AND(I$88&gt;=入力シートA!$K$117,I$88&lt;=(入力シートA!$N$117+入力シートA!$K$117-1)),入力シートA!$H$117/入力シートA!$N$117,),)+IF(入力シートA!$D$119=$D94,IF(AND(I$88&gt;=入力シートA!$K$119,I$88&lt;=(入力シートA!$N$119+入力シートA!$K$119-1)),入力シートA!$H$119/入力シートA!$N$119,),)+IF(入力シートA!$D$121=$D94,IF(AND(I$88&gt;=入力シートA!$K$121,I$88&lt;=(入力シートA!$N$121+入力シートA!$K$121-1)),入力シートA!$H$121/入力シートA!$N$121,),)+IF(入力シートA!$D$124=$D94,IF(AND(I$88&gt;=入力シートA!$K$124,I$88&lt;=入力シートA!$N$124),入力シートA!$H$124,),)+IF(入力シートA!$D$126=$D94,IF(AND(I$88&gt;=入力シートA!$K$126,I$88&lt;=入力シートA!$N$126),入力シートA!$H$126,),)+IF(入力シートA!$D$128=$D94,IF(AND(I$88&gt;=入力シートA!$K$128,I$88&lt;=入力シートA!$N$128),入力シートA!$H$128,),)+IF(入力シートA!$D$130=$D94,IF(AND(I$88&gt;=入力シートA!$K$130,I$88&lt;=入力シートA!$N$130),入力シートA!$H$130,),))</f>
        <v>0</v>
      </c>
      <c r="J94" s="35">
        <f>IF(J13="-","",IF(入力シートA!$D$115=$D94,IF(AND(J$88&gt;=入力シートA!$K$115,J$88&lt;=(入力シートA!$N$115+入力シートA!$K$115-1)),入力シートA!$H$115/入力シートA!$N$115,),)+IF(入力シートA!$D$117=$D94,IF(AND(J$88&gt;=入力シートA!$K$117,J$88&lt;=(入力シートA!$N$117+入力シートA!$K$117-1)),入力シートA!$H$117/入力シートA!$N$117,),)+IF(入力シートA!$D$119=$D94,IF(AND(J$88&gt;=入力シートA!$K$119,J$88&lt;=(入力シートA!$N$119+入力シートA!$K$119-1)),入力シートA!$H$119/入力シートA!$N$119,),)+IF(入力シートA!$D$121=$D94,IF(AND(J$88&gt;=入力シートA!$K$121,J$88&lt;=(入力シートA!$N$121+入力シートA!$K$121-1)),入力シートA!$H$121/入力シートA!$N$121,),)+IF(入力シートA!$D$124=$D94,IF(AND(J$88&gt;=入力シートA!$K$124,J$88&lt;=入力シートA!$N$124),入力シートA!$H$124,),)+IF(入力シートA!$D$126=$D94,IF(AND(J$88&gt;=入力シートA!$K$126,J$88&lt;=入力シートA!$N$126),入力シートA!$H$126,),)+IF(入力シートA!$D$128=$D94,IF(AND(J$88&gt;=入力シートA!$K$128,J$88&lt;=入力シートA!$N$128),入力シートA!$H$128,),)+IF(入力シートA!$D$130=$D94,IF(AND(J$88&gt;=入力シートA!$K$130,J$88&lt;=入力シートA!$N$130),入力シートA!$H$130,),))</f>
        <v>0</v>
      </c>
      <c r="K94" s="35">
        <f>IF(K13="-","",IF(入力シートA!$D$115=$D94,IF(AND(K$88&gt;=入力シートA!$K$115,K$88&lt;=(入力シートA!$N$115+入力シートA!$K$115-1)),入力シートA!$H$115/入力シートA!$N$115,),)+IF(入力シートA!$D$117=$D94,IF(AND(K$88&gt;=入力シートA!$K$117,K$88&lt;=(入力シートA!$N$117+入力シートA!$K$117-1)),入力シートA!$H$117/入力シートA!$N$117,),)+IF(入力シートA!$D$119=$D94,IF(AND(K$88&gt;=入力シートA!$K$119,K$88&lt;=(入力シートA!$N$119+入力シートA!$K$119-1)),入力シートA!$H$119/入力シートA!$N$119,),)+IF(入力シートA!$D$121=$D94,IF(AND(K$88&gt;=入力シートA!$K$121,K$88&lt;=(入力シートA!$N$121+入力シートA!$K$121-1)),入力シートA!$H$121/入力シートA!$N$121,),)+IF(入力シートA!$D$124=$D94,IF(AND(K$88&gt;=入力シートA!$K$124,K$88&lt;=入力シートA!$N$124),入力シートA!$H$124,),)+IF(入力シートA!$D$126=$D94,IF(AND(K$88&gt;=入力シートA!$K$126,K$88&lt;=入力シートA!$N$126),入力シートA!$H$126,),)+IF(入力シートA!$D$128=$D94,IF(AND(K$88&gt;=入力シートA!$K$128,K$88&lt;=入力シートA!$N$128),入力シートA!$H$128,),)+IF(入力シートA!$D$130=$D94,IF(AND(K$88&gt;=入力シートA!$K$130,K$88&lt;=入力シートA!$N$130),入力シートA!$H$130,),))</f>
        <v>0</v>
      </c>
      <c r="L94" s="35">
        <f>IF(L13="-","",IF(入力シートA!$D$115=$D94,IF(AND(L$88&gt;=入力シートA!$K$115,L$88&lt;=(入力シートA!$N$115+入力シートA!$K$115-1)),入力シートA!$H$115/入力シートA!$N$115,),)+IF(入力シートA!$D$117=$D94,IF(AND(L$88&gt;=入力シートA!$K$117,L$88&lt;=(入力シートA!$N$117+入力シートA!$K$117-1)),入力シートA!$H$117/入力シートA!$N$117,),)+IF(入力シートA!$D$119=$D94,IF(AND(L$88&gt;=入力シートA!$K$119,L$88&lt;=(入力シートA!$N$119+入力シートA!$K$119-1)),入力シートA!$H$119/入力シートA!$N$119,),)+IF(入力シートA!$D$121=$D94,IF(AND(L$88&gt;=入力シートA!$K$121,L$88&lt;=(入力シートA!$N$121+入力シートA!$K$121-1)),入力シートA!$H$121/入力シートA!$N$121,),)+IF(入力シートA!$D$124=$D94,IF(AND(L$88&gt;=入力シートA!$K$124,L$88&lt;=入力シートA!$N$124),入力シートA!$H$124,),)+IF(入力シートA!$D$126=$D94,IF(AND(L$88&gt;=入力シートA!$K$126,L$88&lt;=入力シートA!$N$126),入力シートA!$H$126,),)+IF(入力シートA!$D$128=$D94,IF(AND(L$88&gt;=入力シートA!$K$128,L$88&lt;=入力シートA!$N$128),入力シートA!$H$128,),)+IF(入力シートA!$D$130=$D94,IF(AND(L$88&gt;=入力シートA!$K$130,L$88&lt;=入力シートA!$N$130),入力シートA!$H$130,),))</f>
        <v>0</v>
      </c>
      <c r="M94" s="35">
        <f>IF(M13="-","",IF(入力シートA!$D$115=$D94,IF(AND(M$88&gt;=入力シートA!$K$115,M$88&lt;=(入力シートA!$N$115+入力シートA!$K$115-1)),入力シートA!$H$115/入力シートA!$N$115,),)+IF(入力シートA!$D$117=$D94,IF(AND(M$88&gt;=入力シートA!$K$117,M$88&lt;=(入力シートA!$N$117+入力シートA!$K$117-1)),入力シートA!$H$117/入力シートA!$N$117,),)+IF(入力シートA!$D$119=$D94,IF(AND(M$88&gt;=入力シートA!$K$119,M$88&lt;=(入力シートA!$N$119+入力シートA!$K$119-1)),入力シートA!$H$119/入力シートA!$N$119,),)+IF(入力シートA!$D$121=$D94,IF(AND(M$88&gt;=入力シートA!$K$121,M$88&lt;=(入力シートA!$N$121+入力シートA!$K$121-1)),入力シートA!$H$121/入力シートA!$N$121,),)+IF(入力シートA!$D$124=$D94,IF(AND(M$88&gt;=入力シートA!$K$124,M$88&lt;=入力シートA!$N$124),入力シートA!$H$124,),)+IF(入力シートA!$D$126=$D94,IF(AND(M$88&gt;=入力シートA!$K$126,M$88&lt;=入力シートA!$N$126),入力シートA!$H$126,),)+IF(入力シートA!$D$128=$D94,IF(AND(M$88&gt;=入力シートA!$K$128,M$88&lt;=入力シートA!$N$128),入力シートA!$H$128,),)+IF(入力シートA!$D$130=$D94,IF(AND(M$88&gt;=入力シートA!$K$130,M$88&lt;=入力シートA!$N$130),入力シートA!$H$130,),))</f>
        <v>0</v>
      </c>
      <c r="N94" s="35">
        <f>IF(N13="-","",IF(入力シートA!$D$115=$D94,IF(AND(N$88&gt;=入力シートA!$K$115,N$88&lt;=(入力シートA!$N$115+入力シートA!$K$115-1)),入力シートA!$H$115/入力シートA!$N$115,),)+IF(入力シートA!$D$117=$D94,IF(AND(N$88&gt;=入力シートA!$K$117,N$88&lt;=(入力シートA!$N$117+入力シートA!$K$117-1)),入力シートA!$H$117/入力シートA!$N$117,),)+IF(入力シートA!$D$119=$D94,IF(AND(N$88&gt;=入力シートA!$K$119,N$88&lt;=(入力シートA!$N$119+入力シートA!$K$119-1)),入力シートA!$H$119/入力シートA!$N$119,),)+IF(入力シートA!$D$121=$D94,IF(AND(N$88&gt;=入力シートA!$K$121,N$88&lt;=(入力シートA!$N$121+入力シートA!$K$121-1)),入力シートA!$H$121/入力シートA!$N$121,),)+IF(入力シートA!$D$124=$D94,IF(AND(N$88&gt;=入力シートA!$K$124,N$88&lt;=入力シートA!$N$124),入力シートA!$H$124,),)+IF(入力シートA!$D$126=$D94,IF(AND(N$88&gt;=入力シートA!$K$126,N$88&lt;=入力シートA!$N$126),入力シートA!$H$126,),)+IF(入力シートA!$D$128=$D94,IF(AND(N$88&gt;=入力シートA!$K$128,N$88&lt;=入力シートA!$N$128),入力シートA!$H$128,),)+IF(入力シートA!$D$130=$D94,IF(AND(N$88&gt;=入力シートA!$K$130,N$88&lt;=入力シートA!$N$130),入力シートA!$H$130,),))</f>
        <v>0</v>
      </c>
      <c r="O94" s="64"/>
      <c r="P94" s="2"/>
      <c r="Q94" s="2"/>
    </row>
    <row r="95" spans="1:29">
      <c r="B95" s="54"/>
      <c r="C95" s="182"/>
      <c r="D95" s="31" t="s">
        <v>106</v>
      </c>
      <c r="E95" s="35">
        <f>IF(E14="-","",IF(入力シートA!$D$115=$D95,IF(AND(E$88&gt;=入力シートA!$K$115,E$88&lt;=(入力シートA!$N$115+入力シートA!$K$115-1)),入力シートA!$H$115/入力シートA!$N$115,),)+IF(入力シートA!$D$117=$D95,IF(AND(E$88&gt;=入力シートA!$K$117,E$88&lt;=(入力シートA!$N$117+入力シートA!$K$117-1)),入力シートA!$H$117/入力シートA!$N$117,),)+IF(入力シートA!$D$119=$D95,IF(AND(E$88&gt;=入力シートA!$K$119,E$88&lt;=(入力シートA!$N$119+入力シートA!$K$119-1)),入力シートA!$H$119/入力シートA!$N$119,),)+IF(入力シートA!$D$121=$D95,IF(AND(E$88&gt;=入力シートA!$K$121,E$88&lt;=(入力シートA!$N$121+入力シートA!$K$121-1)),入力シートA!$H$121/入力シートA!$N$121,),)+IF(入力シートA!$D$124=$D95,IF(AND(E$88&gt;=入力シートA!$K$124,E$88&lt;=入力シートA!$N$124),入力シートA!$H$124,),)+IF(入力シートA!$D$126=$D95,IF(AND(E$88&gt;=入力シートA!$K$126,E$88&lt;=入力シートA!$N$126),入力シートA!$H$126,),)+IF(入力シートA!$D$128=$D95,IF(AND(E$88&gt;=入力シートA!$K$128,E$88&lt;=入力シートA!$N$128),入力シートA!$H$128,),)+IF(入力シートA!$D$130=$D95,IF(AND(E$88&gt;=入力シートA!$K$130,E$88&lt;=入力シートA!$N$130),入力シートA!$H$130,),))</f>
        <v>0</v>
      </c>
      <c r="F95" s="35">
        <f>IF(F14="-","",IF(入力シートA!$D$115=$D95,IF(AND(F$88&gt;=入力シートA!$K$115,F$88&lt;=(入力シートA!$N$115+入力シートA!$K$115-1)),入力シートA!$H$115/入力シートA!$N$115,),)+IF(入力シートA!$D$117=$D95,IF(AND(F$88&gt;=入力シートA!$K$117,F$88&lt;=(入力シートA!$N$117+入力シートA!$K$117-1)),入力シートA!$H$117/入力シートA!$N$117,),)+IF(入力シートA!$D$119=$D95,IF(AND(F$88&gt;=入力シートA!$K$119,F$88&lt;=(入力シートA!$N$119+入力シートA!$K$119-1)),入力シートA!$H$119/入力シートA!$N$119,),)+IF(入力シートA!$D$121=$D95,IF(AND(F$88&gt;=入力シートA!$K$121,F$88&lt;=(入力シートA!$N$121+入力シートA!$K$121-1)),入力シートA!$H$121/入力シートA!$N$121,),)+IF(入力シートA!$D$124=$D95,IF(AND(F$88&gt;=入力シートA!$K$124,F$88&lt;=入力シートA!$N$124),入力シートA!$H$124,),)+IF(入力シートA!$D$126=$D95,IF(AND(F$88&gt;=入力シートA!$K$126,F$88&lt;=入力シートA!$N$126),入力シートA!$H$126,),)+IF(入力シートA!$D$128=$D95,IF(AND(F$88&gt;=入力シートA!$K$128,F$88&lt;=入力シートA!$N$128),入力シートA!$H$128,),)+IF(入力シートA!$D$130=$D95,IF(AND(F$88&gt;=入力シートA!$K$130,F$88&lt;=入力シートA!$N$130),入力シートA!$H$130,),))</f>
        <v>0</v>
      </c>
      <c r="G95" s="35">
        <f>IF(G14="-","",IF(入力シートA!$D$115=$D95,IF(AND(G$88&gt;=入力シートA!$K$115,G$88&lt;=(入力シートA!$N$115+入力シートA!$K$115-1)),入力シートA!$H$115/入力シートA!$N$115,),)+IF(入力シートA!$D$117=$D95,IF(AND(G$88&gt;=入力シートA!$K$117,G$88&lt;=(入力シートA!$N$117+入力シートA!$K$117-1)),入力シートA!$H$117/入力シートA!$N$117,),)+IF(入力シートA!$D$119=$D95,IF(AND(G$88&gt;=入力シートA!$K$119,G$88&lt;=(入力シートA!$N$119+入力シートA!$K$119-1)),入力シートA!$H$119/入力シートA!$N$119,),)+IF(入力シートA!$D$121=$D95,IF(AND(G$88&gt;=入力シートA!$K$121,G$88&lt;=(入力シートA!$N$121+入力シートA!$K$121-1)),入力シートA!$H$121/入力シートA!$N$121,),)+IF(入力シートA!$D$124=$D95,IF(AND(G$88&gt;=入力シートA!$K$124,G$88&lt;=入力シートA!$N$124),入力シートA!$H$124,),)+IF(入力シートA!$D$126=$D95,IF(AND(G$88&gt;=入力シートA!$K$126,G$88&lt;=入力シートA!$N$126),入力シートA!$H$126,),)+IF(入力シートA!$D$128=$D95,IF(AND(G$88&gt;=入力シートA!$K$128,G$88&lt;=入力シートA!$N$128),入力シートA!$H$128,),)+IF(入力シートA!$D$130=$D95,IF(AND(G$88&gt;=入力シートA!$K$130,G$88&lt;=入力シートA!$N$130),入力シートA!$H$130,),))</f>
        <v>0</v>
      </c>
      <c r="H95" s="35">
        <f>IF(H14="-","",IF(入力シートA!$D$115=$D95,IF(AND(H$88&gt;=入力シートA!$K$115,H$88&lt;=(入力シートA!$N$115+入力シートA!$K$115-1)),入力シートA!$H$115/入力シートA!$N$115,),)+IF(入力シートA!$D$117=$D95,IF(AND(H$88&gt;=入力シートA!$K$117,H$88&lt;=(入力シートA!$N$117+入力シートA!$K$117-1)),入力シートA!$H$117/入力シートA!$N$117,),)+IF(入力シートA!$D$119=$D95,IF(AND(H$88&gt;=入力シートA!$K$119,H$88&lt;=(入力シートA!$N$119+入力シートA!$K$119-1)),入力シートA!$H$119/入力シートA!$N$119,),)+IF(入力シートA!$D$121=$D95,IF(AND(H$88&gt;=入力シートA!$K$121,H$88&lt;=(入力シートA!$N$121+入力シートA!$K$121-1)),入力シートA!$H$121/入力シートA!$N$121,),)+IF(入力シートA!$D$124=$D95,IF(AND(H$88&gt;=入力シートA!$K$124,H$88&lt;=入力シートA!$N$124),入力シートA!$H$124,),)+IF(入力シートA!$D$126=$D95,IF(AND(H$88&gt;=入力シートA!$K$126,H$88&lt;=入力シートA!$N$126),入力シートA!$H$126,),)+IF(入力シートA!$D$128=$D95,IF(AND(H$88&gt;=入力シートA!$K$128,H$88&lt;=入力シートA!$N$128),入力シートA!$H$128,),)+IF(入力シートA!$D$130=$D95,IF(AND(H$88&gt;=入力シートA!$K$130,H$88&lt;=入力シートA!$N$130),入力シートA!$H$130,),))</f>
        <v>0</v>
      </c>
      <c r="I95" s="35">
        <f>IF(I14="-","",IF(入力シートA!$D$115=$D95,IF(AND(I$88&gt;=入力シートA!$K$115,I$88&lt;=(入力シートA!$N$115+入力シートA!$K$115-1)),入力シートA!$H$115/入力シートA!$N$115,),)+IF(入力シートA!$D$117=$D95,IF(AND(I$88&gt;=入力シートA!$K$117,I$88&lt;=(入力シートA!$N$117+入力シートA!$K$117-1)),入力シートA!$H$117/入力シートA!$N$117,),)+IF(入力シートA!$D$119=$D95,IF(AND(I$88&gt;=入力シートA!$K$119,I$88&lt;=(入力シートA!$N$119+入力シートA!$K$119-1)),入力シートA!$H$119/入力シートA!$N$119,),)+IF(入力シートA!$D$121=$D95,IF(AND(I$88&gt;=入力シートA!$K$121,I$88&lt;=(入力シートA!$N$121+入力シートA!$K$121-1)),入力シートA!$H$121/入力シートA!$N$121,),)+IF(入力シートA!$D$124=$D95,IF(AND(I$88&gt;=入力シートA!$K$124,I$88&lt;=入力シートA!$N$124),入力シートA!$H$124,),)+IF(入力シートA!$D$126=$D95,IF(AND(I$88&gt;=入力シートA!$K$126,I$88&lt;=入力シートA!$N$126),入力シートA!$H$126,),)+IF(入力シートA!$D$128=$D95,IF(AND(I$88&gt;=入力シートA!$K$128,I$88&lt;=入力シートA!$N$128),入力シートA!$H$128,),)+IF(入力シートA!$D$130=$D95,IF(AND(I$88&gt;=入力シートA!$K$130,I$88&lt;=入力シートA!$N$130),入力シートA!$H$130,),))</f>
        <v>0</v>
      </c>
      <c r="J95" s="35">
        <f>IF(J14="-","",IF(入力シートA!$D$115=$D95,IF(AND(J$88&gt;=入力シートA!$K$115,J$88&lt;=(入力シートA!$N$115+入力シートA!$K$115-1)),入力シートA!$H$115/入力シートA!$N$115,),)+IF(入力シートA!$D$117=$D95,IF(AND(J$88&gt;=入力シートA!$K$117,J$88&lt;=(入力シートA!$N$117+入力シートA!$K$117-1)),入力シートA!$H$117/入力シートA!$N$117,),)+IF(入力シートA!$D$119=$D95,IF(AND(J$88&gt;=入力シートA!$K$119,J$88&lt;=(入力シートA!$N$119+入力シートA!$K$119-1)),入力シートA!$H$119/入力シートA!$N$119,),)+IF(入力シートA!$D$121=$D95,IF(AND(J$88&gt;=入力シートA!$K$121,J$88&lt;=(入力シートA!$N$121+入力シートA!$K$121-1)),入力シートA!$H$121/入力シートA!$N$121,),)+IF(入力シートA!$D$124=$D95,IF(AND(J$88&gt;=入力シートA!$K$124,J$88&lt;=入力シートA!$N$124),入力シートA!$H$124,),)+IF(入力シートA!$D$126=$D95,IF(AND(J$88&gt;=入力シートA!$K$126,J$88&lt;=入力シートA!$N$126),入力シートA!$H$126,),)+IF(入力シートA!$D$128=$D95,IF(AND(J$88&gt;=入力シートA!$K$128,J$88&lt;=入力シートA!$N$128),入力シートA!$H$128,),)+IF(入力シートA!$D$130=$D95,IF(AND(J$88&gt;=入力シートA!$K$130,J$88&lt;=入力シートA!$N$130),入力シートA!$H$130,),))</f>
        <v>0</v>
      </c>
      <c r="K95" s="35">
        <f>IF(K14="-","",IF(入力シートA!$D$115=$D95,IF(AND(K$88&gt;=入力シートA!$K$115,K$88&lt;=(入力シートA!$N$115+入力シートA!$K$115-1)),入力シートA!$H$115/入力シートA!$N$115,),)+IF(入力シートA!$D$117=$D95,IF(AND(K$88&gt;=入力シートA!$K$117,K$88&lt;=(入力シートA!$N$117+入力シートA!$K$117-1)),入力シートA!$H$117/入力シートA!$N$117,),)+IF(入力シートA!$D$119=$D95,IF(AND(K$88&gt;=入力シートA!$K$119,K$88&lt;=(入力シートA!$N$119+入力シートA!$K$119-1)),入力シートA!$H$119/入力シートA!$N$119,),)+IF(入力シートA!$D$121=$D95,IF(AND(K$88&gt;=入力シートA!$K$121,K$88&lt;=(入力シートA!$N$121+入力シートA!$K$121-1)),入力シートA!$H$121/入力シートA!$N$121,),)+IF(入力シートA!$D$124=$D95,IF(AND(K$88&gt;=入力シートA!$K$124,K$88&lt;=入力シートA!$N$124),入力シートA!$H$124,),)+IF(入力シートA!$D$126=$D95,IF(AND(K$88&gt;=入力シートA!$K$126,K$88&lt;=入力シートA!$N$126),入力シートA!$H$126,),)+IF(入力シートA!$D$128=$D95,IF(AND(K$88&gt;=入力シートA!$K$128,K$88&lt;=入力シートA!$N$128),入力シートA!$H$128,),)+IF(入力シートA!$D$130=$D95,IF(AND(K$88&gt;=入力シートA!$K$130,K$88&lt;=入力シートA!$N$130),入力シートA!$H$130,),))</f>
        <v>0</v>
      </c>
      <c r="L95" s="35">
        <f>IF(L14="-","",IF(入力シートA!$D$115=$D95,IF(AND(L$88&gt;=入力シートA!$K$115,L$88&lt;=(入力シートA!$N$115+入力シートA!$K$115-1)),入力シートA!$H$115/入力シートA!$N$115,),)+IF(入力シートA!$D$117=$D95,IF(AND(L$88&gt;=入力シートA!$K$117,L$88&lt;=(入力シートA!$N$117+入力シートA!$K$117-1)),入力シートA!$H$117/入力シートA!$N$117,),)+IF(入力シートA!$D$119=$D95,IF(AND(L$88&gt;=入力シートA!$K$119,L$88&lt;=(入力シートA!$N$119+入力シートA!$K$119-1)),入力シートA!$H$119/入力シートA!$N$119,),)+IF(入力シートA!$D$121=$D95,IF(AND(L$88&gt;=入力シートA!$K$121,L$88&lt;=(入力シートA!$N$121+入力シートA!$K$121-1)),入力シートA!$H$121/入力シートA!$N$121,),)+IF(入力シートA!$D$124=$D95,IF(AND(L$88&gt;=入力シートA!$K$124,L$88&lt;=入力シートA!$N$124),入力シートA!$H$124,),)+IF(入力シートA!$D$126=$D95,IF(AND(L$88&gt;=入力シートA!$K$126,L$88&lt;=入力シートA!$N$126),入力シートA!$H$126,),)+IF(入力シートA!$D$128=$D95,IF(AND(L$88&gt;=入力シートA!$K$128,L$88&lt;=入力シートA!$N$128),入力シートA!$H$128,),)+IF(入力シートA!$D$130=$D95,IF(AND(L$88&gt;=入力シートA!$K$130,L$88&lt;=入力シートA!$N$130),入力シートA!$H$130,),))</f>
        <v>0</v>
      </c>
      <c r="M95" s="35">
        <f>IF(M14="-","",IF(入力シートA!$D$115=$D95,IF(AND(M$88&gt;=入力シートA!$K$115,M$88&lt;=(入力シートA!$N$115+入力シートA!$K$115-1)),入力シートA!$H$115/入力シートA!$N$115,),)+IF(入力シートA!$D$117=$D95,IF(AND(M$88&gt;=入力シートA!$K$117,M$88&lt;=(入力シートA!$N$117+入力シートA!$K$117-1)),入力シートA!$H$117/入力シートA!$N$117,),)+IF(入力シートA!$D$119=$D95,IF(AND(M$88&gt;=入力シートA!$K$119,M$88&lt;=(入力シートA!$N$119+入力シートA!$K$119-1)),入力シートA!$H$119/入力シートA!$N$119,),)+IF(入力シートA!$D$121=$D95,IF(AND(M$88&gt;=入力シートA!$K$121,M$88&lt;=(入力シートA!$N$121+入力シートA!$K$121-1)),入力シートA!$H$121/入力シートA!$N$121,),)+IF(入力シートA!$D$124=$D95,IF(AND(M$88&gt;=入力シートA!$K$124,M$88&lt;=入力シートA!$N$124),入力シートA!$H$124,),)+IF(入力シートA!$D$126=$D95,IF(AND(M$88&gt;=入力シートA!$K$126,M$88&lt;=入力シートA!$N$126),入力シートA!$H$126,),)+IF(入力シートA!$D$128=$D95,IF(AND(M$88&gt;=入力シートA!$K$128,M$88&lt;=入力シートA!$N$128),入力シートA!$H$128,),)+IF(入力シートA!$D$130=$D95,IF(AND(M$88&gt;=入力シートA!$K$130,M$88&lt;=入力シートA!$N$130),入力シートA!$H$130,),))</f>
        <v>0</v>
      </c>
      <c r="N95" s="35">
        <f>IF(N14="-","",IF(入力シートA!$D$115=$D95,IF(AND(N$88&gt;=入力シートA!$K$115,N$88&lt;=(入力シートA!$N$115+入力シートA!$K$115-1)),入力シートA!$H$115/入力シートA!$N$115,),)+IF(入力シートA!$D$117=$D95,IF(AND(N$88&gt;=入力シートA!$K$117,N$88&lt;=(入力シートA!$N$117+入力シートA!$K$117-1)),入力シートA!$H$117/入力シートA!$N$117,),)+IF(入力シートA!$D$119=$D95,IF(AND(N$88&gt;=入力シートA!$K$119,N$88&lt;=(入力シートA!$N$119+入力シートA!$K$119-1)),入力シートA!$H$119/入力シートA!$N$119,),)+IF(入力シートA!$D$121=$D95,IF(AND(N$88&gt;=入力シートA!$K$121,N$88&lt;=(入力シートA!$N$121+入力シートA!$K$121-1)),入力シートA!$H$121/入力シートA!$N$121,),)+IF(入力シートA!$D$124=$D95,IF(AND(N$88&gt;=入力シートA!$K$124,N$88&lt;=入力シートA!$N$124),入力シートA!$H$124,),)+IF(入力シートA!$D$126=$D95,IF(AND(N$88&gt;=入力シートA!$K$126,N$88&lt;=入力シートA!$N$126),入力シートA!$H$126,),)+IF(入力シートA!$D$128=$D95,IF(AND(N$88&gt;=入力シートA!$K$128,N$88&lt;=入力シートA!$N$128),入力シートA!$H$128,),)+IF(入力シートA!$D$130=$D95,IF(AND(N$88&gt;=入力シートA!$K$130,N$88&lt;=入力シートA!$N$130),入力シートA!$H$130,),))</f>
        <v>0</v>
      </c>
      <c r="O95" s="64"/>
      <c r="P95" s="2"/>
      <c r="Q95" s="2"/>
    </row>
    <row r="96" spans="1:29">
      <c r="B96" s="54"/>
      <c r="C96" s="182"/>
      <c r="D96" s="32" t="s">
        <v>81</v>
      </c>
      <c r="E96" s="35">
        <f>IF(E15="-","",IF(入力シートA!$D$115=$D96,IF(AND(E$88&gt;=入力シートA!$K$115,E$88&lt;=(入力シートA!$N$115+入力シートA!$K$115-1)),入力シートA!$H$115/入力シートA!$N$115,),)+IF(入力シートA!$D$117=$D96,IF(AND(E$88&gt;=入力シートA!$K$117,E$88&lt;=(入力シートA!$N$117+入力シートA!$K$117-1)),入力シートA!$H$117/入力シートA!$N$117,),)+IF(入力シートA!$D$119=$D96,IF(AND(E$88&gt;=入力シートA!$K$119,E$88&lt;=(入力シートA!$N$119+入力シートA!$K$119-1)),入力シートA!$H$119/入力シートA!$N$119,),)+IF(入力シートA!$D$121=$D96,IF(AND(E$88&gt;=入力シートA!$K$121,E$88&lt;=(入力シートA!$N$121+入力シートA!$K$121-1)),入力シートA!$H$121/入力シートA!$N$121,),)+IF(入力シートA!$D$124=$D96,IF(AND(E$88&gt;=入力シートA!$K$124,E$88&lt;=入力シートA!$N$124),入力シートA!$H$124,),)+IF(入力シートA!$D$126=$D96,IF(AND(E$88&gt;=入力シートA!$K$126,E$88&lt;=入力シートA!$N$126),入力シートA!$H$126,),)+IF(入力シートA!$D$128=$D96,IF(AND(E$88&gt;=入力シートA!$K$128,E$88&lt;=入力シートA!$N$128),入力シートA!$H$128,),)+IF(入力シートA!$D$130=$D96,IF(AND(E$88&gt;=入力シートA!$K$130,E$88&lt;=入力シートA!$N$130),入力シートA!$H$130,),))</f>
        <v>0</v>
      </c>
      <c r="F96" s="35">
        <f>IF(F15="-","",IF(入力シートA!$D$115=$D96,IF(AND(F$88&gt;=入力シートA!$K$115,F$88&lt;=(入力シートA!$N$115+入力シートA!$K$115-1)),入力シートA!$H$115/入力シートA!$N$115,),)+IF(入力シートA!$D$117=$D96,IF(AND(F$88&gt;=入力シートA!$K$117,F$88&lt;=(入力シートA!$N$117+入力シートA!$K$117-1)),入力シートA!$H$117/入力シートA!$N$117,),)+IF(入力シートA!$D$119=$D96,IF(AND(F$88&gt;=入力シートA!$K$119,F$88&lt;=(入力シートA!$N$119+入力シートA!$K$119-1)),入力シートA!$H$119/入力シートA!$N$119,),)+IF(入力シートA!$D$121=$D96,IF(AND(F$88&gt;=入力シートA!$K$121,F$88&lt;=(入力シートA!$N$121+入力シートA!$K$121-1)),入力シートA!$H$121/入力シートA!$N$121,),)+IF(入力シートA!$D$124=$D96,IF(AND(F$88&gt;=入力シートA!$K$124,F$88&lt;=入力シートA!$N$124),入力シートA!$H$124,),)+IF(入力シートA!$D$126=$D96,IF(AND(F$88&gt;=入力シートA!$K$126,F$88&lt;=入力シートA!$N$126),入力シートA!$H$126,),)+IF(入力シートA!$D$128=$D96,IF(AND(F$88&gt;=入力シートA!$K$128,F$88&lt;=入力シートA!$N$128),入力シートA!$H$128,),)+IF(入力シートA!$D$130=$D96,IF(AND(F$88&gt;=入力シートA!$K$130,F$88&lt;=入力シートA!$N$130),入力シートA!$H$130,),))</f>
        <v>0</v>
      </c>
      <c r="G96" s="35">
        <f>IF(G15="-","",IF(入力シートA!$D$115=$D96,IF(AND(G$88&gt;=入力シートA!$K$115,G$88&lt;=(入力シートA!$N$115+入力シートA!$K$115-1)),入力シートA!$H$115/入力シートA!$N$115,),)+IF(入力シートA!$D$117=$D96,IF(AND(G$88&gt;=入力シートA!$K$117,G$88&lt;=(入力シートA!$N$117+入力シートA!$K$117-1)),入力シートA!$H$117/入力シートA!$N$117,),)+IF(入力シートA!$D$119=$D96,IF(AND(G$88&gt;=入力シートA!$K$119,G$88&lt;=(入力シートA!$N$119+入力シートA!$K$119-1)),入力シートA!$H$119/入力シートA!$N$119,),)+IF(入力シートA!$D$121=$D96,IF(AND(G$88&gt;=入力シートA!$K$121,G$88&lt;=(入力シートA!$N$121+入力シートA!$K$121-1)),入力シートA!$H$121/入力シートA!$N$121,),)+IF(入力シートA!$D$124=$D96,IF(AND(G$88&gt;=入力シートA!$K$124,G$88&lt;=入力シートA!$N$124),入力シートA!$H$124,),)+IF(入力シートA!$D$126=$D96,IF(AND(G$88&gt;=入力シートA!$K$126,G$88&lt;=入力シートA!$N$126),入力シートA!$H$126,),)+IF(入力シートA!$D$128=$D96,IF(AND(G$88&gt;=入力シートA!$K$128,G$88&lt;=入力シートA!$N$128),入力シートA!$H$128,),)+IF(入力シートA!$D$130=$D96,IF(AND(G$88&gt;=入力シートA!$K$130,G$88&lt;=入力シートA!$N$130),入力シートA!$H$130,),))</f>
        <v>0</v>
      </c>
      <c r="H96" s="35">
        <f>IF(H15="-","",IF(入力シートA!$D$115=$D96,IF(AND(H$88&gt;=入力シートA!$K$115,H$88&lt;=(入力シートA!$N$115+入力シートA!$K$115-1)),入力シートA!$H$115/入力シートA!$N$115,),)+IF(入力シートA!$D$117=$D96,IF(AND(H$88&gt;=入力シートA!$K$117,H$88&lt;=(入力シートA!$N$117+入力シートA!$K$117-1)),入力シートA!$H$117/入力シートA!$N$117,),)+IF(入力シートA!$D$119=$D96,IF(AND(H$88&gt;=入力シートA!$K$119,H$88&lt;=(入力シートA!$N$119+入力シートA!$K$119-1)),入力シートA!$H$119/入力シートA!$N$119,),)+IF(入力シートA!$D$121=$D96,IF(AND(H$88&gt;=入力シートA!$K$121,H$88&lt;=(入力シートA!$N$121+入力シートA!$K$121-1)),入力シートA!$H$121/入力シートA!$N$121,),)+IF(入力シートA!$D$124=$D96,IF(AND(H$88&gt;=入力シートA!$K$124,H$88&lt;=入力シートA!$N$124),入力シートA!$H$124,),)+IF(入力シートA!$D$126=$D96,IF(AND(H$88&gt;=入力シートA!$K$126,H$88&lt;=入力シートA!$N$126),入力シートA!$H$126,),)+IF(入力シートA!$D$128=$D96,IF(AND(H$88&gt;=入力シートA!$K$128,H$88&lt;=入力シートA!$N$128),入力シートA!$H$128,),)+IF(入力シートA!$D$130=$D96,IF(AND(H$88&gt;=入力シートA!$K$130,H$88&lt;=入力シートA!$N$130),入力シートA!$H$130,),))</f>
        <v>0</v>
      </c>
      <c r="I96" s="35">
        <f>IF(I15="-","",IF(入力シートA!$D$115=$D96,IF(AND(I$88&gt;=入力シートA!$K$115,I$88&lt;=(入力シートA!$N$115+入力シートA!$K$115-1)),入力シートA!$H$115/入力シートA!$N$115,),)+IF(入力シートA!$D$117=$D96,IF(AND(I$88&gt;=入力シートA!$K$117,I$88&lt;=(入力シートA!$N$117+入力シートA!$K$117-1)),入力シートA!$H$117/入力シートA!$N$117,),)+IF(入力シートA!$D$119=$D96,IF(AND(I$88&gt;=入力シートA!$K$119,I$88&lt;=(入力シートA!$N$119+入力シートA!$K$119-1)),入力シートA!$H$119/入力シートA!$N$119,),)+IF(入力シートA!$D$121=$D96,IF(AND(I$88&gt;=入力シートA!$K$121,I$88&lt;=(入力シートA!$N$121+入力シートA!$K$121-1)),入力シートA!$H$121/入力シートA!$N$121,),)+IF(入力シートA!$D$124=$D96,IF(AND(I$88&gt;=入力シートA!$K$124,I$88&lt;=入力シートA!$N$124),入力シートA!$H$124,),)+IF(入力シートA!$D$126=$D96,IF(AND(I$88&gt;=入力シートA!$K$126,I$88&lt;=入力シートA!$N$126),入力シートA!$H$126,),)+IF(入力シートA!$D$128=$D96,IF(AND(I$88&gt;=入力シートA!$K$128,I$88&lt;=入力シートA!$N$128),入力シートA!$H$128,),)+IF(入力シートA!$D$130=$D96,IF(AND(I$88&gt;=入力シートA!$K$130,I$88&lt;=入力シートA!$N$130),入力シートA!$H$130,),))</f>
        <v>0</v>
      </c>
      <c r="J96" s="35">
        <f>IF(J15="-","",IF(入力シートA!$D$115=$D96,IF(AND(J$88&gt;=入力シートA!$K$115,J$88&lt;=(入力シートA!$N$115+入力シートA!$K$115-1)),入力シートA!$H$115/入力シートA!$N$115,),)+IF(入力シートA!$D$117=$D96,IF(AND(J$88&gt;=入力シートA!$K$117,J$88&lt;=(入力シートA!$N$117+入力シートA!$K$117-1)),入力シートA!$H$117/入力シートA!$N$117,),)+IF(入力シートA!$D$119=$D96,IF(AND(J$88&gt;=入力シートA!$K$119,J$88&lt;=(入力シートA!$N$119+入力シートA!$K$119-1)),入力シートA!$H$119/入力シートA!$N$119,),)+IF(入力シートA!$D$121=$D96,IF(AND(J$88&gt;=入力シートA!$K$121,J$88&lt;=(入力シートA!$N$121+入力シートA!$K$121-1)),入力シートA!$H$121/入力シートA!$N$121,),)+IF(入力シートA!$D$124=$D96,IF(AND(J$88&gt;=入力シートA!$K$124,J$88&lt;=入力シートA!$N$124),入力シートA!$H$124,),)+IF(入力シートA!$D$126=$D96,IF(AND(J$88&gt;=入力シートA!$K$126,J$88&lt;=入力シートA!$N$126),入力シートA!$H$126,),)+IF(入力シートA!$D$128=$D96,IF(AND(J$88&gt;=入力シートA!$K$128,J$88&lt;=入力シートA!$N$128),入力シートA!$H$128,),)+IF(入力シートA!$D$130=$D96,IF(AND(J$88&gt;=入力シートA!$K$130,J$88&lt;=入力シートA!$N$130),入力シートA!$H$130,),))</f>
        <v>0</v>
      </c>
      <c r="K96" s="35">
        <f>IF(K15="-","",IF(入力シートA!$D$115=$D96,IF(AND(K$88&gt;=入力シートA!$K$115,K$88&lt;=(入力シートA!$N$115+入力シートA!$K$115-1)),入力シートA!$H$115/入力シートA!$N$115,),)+IF(入力シートA!$D$117=$D96,IF(AND(K$88&gt;=入力シートA!$K$117,K$88&lt;=(入力シートA!$N$117+入力シートA!$K$117-1)),入力シートA!$H$117/入力シートA!$N$117,),)+IF(入力シートA!$D$119=$D96,IF(AND(K$88&gt;=入力シートA!$K$119,K$88&lt;=(入力シートA!$N$119+入力シートA!$K$119-1)),入力シートA!$H$119/入力シートA!$N$119,),)+IF(入力シートA!$D$121=$D96,IF(AND(K$88&gt;=入力シートA!$K$121,K$88&lt;=(入力シートA!$N$121+入力シートA!$K$121-1)),入力シートA!$H$121/入力シートA!$N$121,),)+IF(入力シートA!$D$124=$D96,IF(AND(K$88&gt;=入力シートA!$K$124,K$88&lt;=入力シートA!$N$124),入力シートA!$H$124,),)+IF(入力シートA!$D$126=$D96,IF(AND(K$88&gt;=入力シートA!$K$126,K$88&lt;=入力シートA!$N$126),入力シートA!$H$126,),)+IF(入力シートA!$D$128=$D96,IF(AND(K$88&gt;=入力シートA!$K$128,K$88&lt;=入力シートA!$N$128),入力シートA!$H$128,),)+IF(入力シートA!$D$130=$D96,IF(AND(K$88&gt;=入力シートA!$K$130,K$88&lt;=入力シートA!$N$130),入力シートA!$H$130,),))</f>
        <v>0</v>
      </c>
      <c r="L96" s="35">
        <f>IF(L15="-","",IF(入力シートA!$D$115=$D96,IF(AND(L$88&gt;=入力シートA!$K$115,L$88&lt;=(入力シートA!$N$115+入力シートA!$K$115-1)),入力シートA!$H$115/入力シートA!$N$115,),)+IF(入力シートA!$D$117=$D96,IF(AND(L$88&gt;=入力シートA!$K$117,L$88&lt;=(入力シートA!$N$117+入力シートA!$K$117-1)),入力シートA!$H$117/入力シートA!$N$117,),)+IF(入力シートA!$D$119=$D96,IF(AND(L$88&gt;=入力シートA!$K$119,L$88&lt;=(入力シートA!$N$119+入力シートA!$K$119-1)),入力シートA!$H$119/入力シートA!$N$119,),)+IF(入力シートA!$D$121=$D96,IF(AND(L$88&gt;=入力シートA!$K$121,L$88&lt;=(入力シートA!$N$121+入力シートA!$K$121-1)),入力シートA!$H$121/入力シートA!$N$121,),)+IF(入力シートA!$D$124=$D96,IF(AND(L$88&gt;=入力シートA!$K$124,L$88&lt;=入力シートA!$N$124),入力シートA!$H$124,),)+IF(入力シートA!$D$126=$D96,IF(AND(L$88&gt;=入力シートA!$K$126,L$88&lt;=入力シートA!$N$126),入力シートA!$H$126,),)+IF(入力シートA!$D$128=$D96,IF(AND(L$88&gt;=入力シートA!$K$128,L$88&lt;=入力シートA!$N$128),入力シートA!$H$128,),)+IF(入力シートA!$D$130=$D96,IF(AND(L$88&gt;=入力シートA!$K$130,L$88&lt;=入力シートA!$N$130),入力シートA!$H$130,),))</f>
        <v>0</v>
      </c>
      <c r="M96" s="35">
        <f>IF(M15="-","",IF(入力シートA!$D$115=$D96,IF(AND(M$88&gt;=入力シートA!$K$115,M$88&lt;=(入力シートA!$N$115+入力シートA!$K$115-1)),入力シートA!$H$115/入力シートA!$N$115,),)+IF(入力シートA!$D$117=$D96,IF(AND(M$88&gt;=入力シートA!$K$117,M$88&lt;=(入力シートA!$N$117+入力シートA!$K$117-1)),入力シートA!$H$117/入力シートA!$N$117,),)+IF(入力シートA!$D$119=$D96,IF(AND(M$88&gt;=入力シートA!$K$119,M$88&lt;=(入力シートA!$N$119+入力シートA!$K$119-1)),入力シートA!$H$119/入力シートA!$N$119,),)+IF(入力シートA!$D$121=$D96,IF(AND(M$88&gt;=入力シートA!$K$121,M$88&lt;=(入力シートA!$N$121+入力シートA!$K$121-1)),入力シートA!$H$121/入力シートA!$N$121,),)+IF(入力シートA!$D$124=$D96,IF(AND(M$88&gt;=入力シートA!$K$124,M$88&lt;=入力シートA!$N$124),入力シートA!$H$124,),)+IF(入力シートA!$D$126=$D96,IF(AND(M$88&gt;=入力シートA!$K$126,M$88&lt;=入力シートA!$N$126),入力シートA!$H$126,),)+IF(入力シートA!$D$128=$D96,IF(AND(M$88&gt;=入力シートA!$K$128,M$88&lt;=入力シートA!$N$128),入力シートA!$H$128,),)+IF(入力シートA!$D$130=$D96,IF(AND(M$88&gt;=入力シートA!$K$130,M$88&lt;=入力シートA!$N$130),入力シートA!$H$130,),))</f>
        <v>0</v>
      </c>
      <c r="N96" s="35">
        <f>IF(N15="-","",IF(入力シートA!$D$115=$D96,IF(AND(N$88&gt;=入力シートA!$K$115,N$88&lt;=(入力シートA!$N$115+入力シートA!$K$115-1)),入力シートA!$H$115/入力シートA!$N$115,),)+IF(入力シートA!$D$117=$D96,IF(AND(N$88&gt;=入力シートA!$K$117,N$88&lt;=(入力シートA!$N$117+入力シートA!$K$117-1)),入力シートA!$H$117/入力シートA!$N$117,),)+IF(入力シートA!$D$119=$D96,IF(AND(N$88&gt;=入力シートA!$K$119,N$88&lt;=(入力シートA!$N$119+入力シートA!$K$119-1)),入力シートA!$H$119/入力シートA!$N$119,),)+IF(入力シートA!$D$121=$D96,IF(AND(N$88&gt;=入力シートA!$K$121,N$88&lt;=(入力シートA!$N$121+入力シートA!$K$121-1)),入力シートA!$H$121/入力シートA!$N$121,),)+IF(入力シートA!$D$124=$D96,IF(AND(N$88&gt;=入力シートA!$K$124,N$88&lt;=入力シートA!$N$124),入力シートA!$H$124,),)+IF(入力シートA!$D$126=$D96,IF(AND(N$88&gt;=入力シートA!$K$126,N$88&lt;=入力シートA!$N$126),入力シートA!$H$126,),)+IF(入力シートA!$D$128=$D96,IF(AND(N$88&gt;=入力シートA!$K$128,N$88&lt;=入力シートA!$N$128),入力シートA!$H$128,),)+IF(入力シートA!$D$130=$D96,IF(AND(N$88&gt;=入力シートA!$K$130,N$88&lt;=入力シートA!$N$130),入力シートA!$H$130,),))</f>
        <v>0</v>
      </c>
      <c r="O96" s="64"/>
      <c r="P96" s="2"/>
      <c r="Q96" s="2"/>
    </row>
    <row r="97" spans="2:17">
      <c r="B97" s="54"/>
      <c r="C97" s="182"/>
      <c r="D97" s="33" t="s">
        <v>82</v>
      </c>
      <c r="E97" s="35">
        <f>IF(E16="-","",IF(入力シートA!$D$115=$D97,IF(AND(E$88&gt;=入力シートA!$K$115,E$88&lt;=(入力シートA!$N$115+入力シートA!$K$115-1)),入力シートA!$H$115/入力シートA!$N$115,),)+IF(入力シートA!$D$117=$D97,IF(AND(E$88&gt;=入力シートA!$K$117,E$88&lt;=(入力シートA!$N$117+入力シートA!$K$117-1)),入力シートA!$H$117/入力シートA!$N$117,),)+IF(入力シートA!$D$119=$D97,IF(AND(E$88&gt;=入力シートA!$K$119,E$88&lt;=(入力シートA!$N$119+入力シートA!$K$119-1)),入力シートA!$H$119/入力シートA!$N$119,),)+IF(入力シートA!$D$121=$D97,IF(AND(E$88&gt;=入力シートA!$K$121,E$88&lt;=(入力シートA!$N$121+入力シートA!$K$121-1)),入力シートA!$H$121/入力シートA!$N$121,),)+IF(入力シートA!$D$124=$D97,IF(AND(E$88&gt;=入力シートA!$K$124,E$88&lt;=入力シートA!$N$124),入力シートA!$H$124,),)+IF(入力シートA!$D$126=$D97,IF(AND(E$88&gt;=入力シートA!$K$126,E$88&lt;=入力シートA!$N$126),入力シートA!$H$126,),)+IF(入力シートA!$D$128=$D97,IF(AND(E$88&gt;=入力シートA!$K$128,E$88&lt;=入力シートA!$N$128),入力シートA!$H$128,),)+IF(入力シートA!$D$130=$D97,IF(AND(E$88&gt;=入力シートA!$K$130,E$88&lt;=入力シートA!$N$130),入力シートA!$H$130,),))</f>
        <v>0</v>
      </c>
      <c r="F97" s="35">
        <f>IF(F16="-","",IF(入力シートA!$D$115=$D97,IF(AND(F$88&gt;=入力シートA!$K$115,F$88&lt;=(入力シートA!$N$115+入力シートA!$K$115-1)),入力シートA!$H$115/入力シートA!$N$115,),)+IF(入力シートA!$D$117=$D97,IF(AND(F$88&gt;=入力シートA!$K$117,F$88&lt;=(入力シートA!$N$117+入力シートA!$K$117-1)),入力シートA!$H$117/入力シートA!$N$117,),)+IF(入力シートA!$D$119=$D97,IF(AND(F$88&gt;=入力シートA!$K$119,F$88&lt;=(入力シートA!$N$119+入力シートA!$K$119-1)),入力シートA!$H$119/入力シートA!$N$119,),)+IF(入力シートA!$D$121=$D97,IF(AND(F$88&gt;=入力シートA!$K$121,F$88&lt;=(入力シートA!$N$121+入力シートA!$K$121-1)),入力シートA!$H$121/入力シートA!$N$121,),)+IF(入力シートA!$D$124=$D97,IF(AND(F$88&gt;=入力シートA!$K$124,F$88&lt;=入力シートA!$N$124),入力シートA!$H$124,),)+IF(入力シートA!$D$126=$D97,IF(AND(F$88&gt;=入力シートA!$K$126,F$88&lt;=入力シートA!$N$126),入力シートA!$H$126,),)+IF(入力シートA!$D$128=$D97,IF(AND(F$88&gt;=入力シートA!$K$128,F$88&lt;=入力シートA!$N$128),入力シートA!$H$128,),)+IF(入力シートA!$D$130=$D97,IF(AND(F$88&gt;=入力シートA!$K$130,F$88&lt;=入力シートA!$N$130),入力シートA!$H$130,),))</f>
        <v>0</v>
      </c>
      <c r="G97" s="35">
        <f>IF(G16="-","",IF(入力シートA!$D$115=$D97,IF(AND(G$88&gt;=入力シートA!$K$115,G$88&lt;=(入力シートA!$N$115+入力シートA!$K$115-1)),入力シートA!$H$115/入力シートA!$N$115,),)+IF(入力シートA!$D$117=$D97,IF(AND(G$88&gt;=入力シートA!$K$117,G$88&lt;=(入力シートA!$N$117+入力シートA!$K$117-1)),入力シートA!$H$117/入力シートA!$N$117,),)+IF(入力シートA!$D$119=$D97,IF(AND(G$88&gt;=入力シートA!$K$119,G$88&lt;=(入力シートA!$N$119+入力シートA!$K$119-1)),入力シートA!$H$119/入力シートA!$N$119,),)+IF(入力シートA!$D$121=$D97,IF(AND(G$88&gt;=入力シートA!$K$121,G$88&lt;=(入力シートA!$N$121+入力シートA!$K$121-1)),入力シートA!$H$121/入力シートA!$N$121,),)+IF(入力シートA!$D$124=$D97,IF(AND(G$88&gt;=入力シートA!$K$124,G$88&lt;=入力シートA!$N$124),入力シートA!$H$124,),)+IF(入力シートA!$D$126=$D97,IF(AND(G$88&gt;=入力シートA!$K$126,G$88&lt;=入力シートA!$N$126),入力シートA!$H$126,),)+IF(入力シートA!$D$128=$D97,IF(AND(G$88&gt;=入力シートA!$K$128,G$88&lt;=入力シートA!$N$128),入力シートA!$H$128,),)+IF(入力シートA!$D$130=$D97,IF(AND(G$88&gt;=入力シートA!$K$130,G$88&lt;=入力シートA!$N$130),入力シートA!$H$130,),))</f>
        <v>0</v>
      </c>
      <c r="H97" s="35">
        <f>IF(H16="-","",IF(入力シートA!$D$115=$D97,IF(AND(H$88&gt;=入力シートA!$K$115,H$88&lt;=(入力シートA!$N$115+入力シートA!$K$115-1)),入力シートA!$H$115/入力シートA!$N$115,),)+IF(入力シートA!$D$117=$D97,IF(AND(H$88&gt;=入力シートA!$K$117,H$88&lt;=(入力シートA!$N$117+入力シートA!$K$117-1)),入力シートA!$H$117/入力シートA!$N$117,),)+IF(入力シートA!$D$119=$D97,IF(AND(H$88&gt;=入力シートA!$K$119,H$88&lt;=(入力シートA!$N$119+入力シートA!$K$119-1)),入力シートA!$H$119/入力シートA!$N$119,),)+IF(入力シートA!$D$121=$D97,IF(AND(H$88&gt;=入力シートA!$K$121,H$88&lt;=(入力シートA!$N$121+入力シートA!$K$121-1)),入力シートA!$H$121/入力シートA!$N$121,),)+IF(入力シートA!$D$124=$D97,IF(AND(H$88&gt;=入力シートA!$K$124,H$88&lt;=入力シートA!$N$124),入力シートA!$H$124,),)+IF(入力シートA!$D$126=$D97,IF(AND(H$88&gt;=入力シートA!$K$126,H$88&lt;=入力シートA!$N$126),入力シートA!$H$126,),)+IF(入力シートA!$D$128=$D97,IF(AND(H$88&gt;=入力シートA!$K$128,H$88&lt;=入力シートA!$N$128),入力シートA!$H$128,),)+IF(入力シートA!$D$130=$D97,IF(AND(H$88&gt;=入力シートA!$K$130,H$88&lt;=入力シートA!$N$130),入力シートA!$H$130,),))</f>
        <v>0</v>
      </c>
      <c r="I97" s="35">
        <f>IF(I16="-","",IF(入力シートA!$D$115=$D97,IF(AND(I$88&gt;=入力シートA!$K$115,I$88&lt;=(入力シートA!$N$115+入力シートA!$K$115-1)),入力シートA!$H$115/入力シートA!$N$115,),)+IF(入力シートA!$D$117=$D97,IF(AND(I$88&gt;=入力シートA!$K$117,I$88&lt;=(入力シートA!$N$117+入力シートA!$K$117-1)),入力シートA!$H$117/入力シートA!$N$117,),)+IF(入力シートA!$D$119=$D97,IF(AND(I$88&gt;=入力シートA!$K$119,I$88&lt;=(入力シートA!$N$119+入力シートA!$K$119-1)),入力シートA!$H$119/入力シートA!$N$119,),)+IF(入力シートA!$D$121=$D97,IF(AND(I$88&gt;=入力シートA!$K$121,I$88&lt;=(入力シートA!$N$121+入力シートA!$K$121-1)),入力シートA!$H$121/入力シートA!$N$121,),)+IF(入力シートA!$D$124=$D97,IF(AND(I$88&gt;=入力シートA!$K$124,I$88&lt;=入力シートA!$N$124),入力シートA!$H$124,),)+IF(入力シートA!$D$126=$D97,IF(AND(I$88&gt;=入力シートA!$K$126,I$88&lt;=入力シートA!$N$126),入力シートA!$H$126,),)+IF(入力シートA!$D$128=$D97,IF(AND(I$88&gt;=入力シートA!$K$128,I$88&lt;=入力シートA!$N$128),入力シートA!$H$128,),)+IF(入力シートA!$D$130=$D97,IF(AND(I$88&gt;=入力シートA!$K$130,I$88&lt;=入力シートA!$N$130),入力シートA!$H$130,),))</f>
        <v>0</v>
      </c>
      <c r="J97" s="35">
        <f>IF(J16="-","",IF(入力シートA!$D$115=$D97,IF(AND(J$88&gt;=入力シートA!$K$115,J$88&lt;=(入力シートA!$N$115+入力シートA!$K$115-1)),入力シートA!$H$115/入力シートA!$N$115,),)+IF(入力シートA!$D$117=$D97,IF(AND(J$88&gt;=入力シートA!$K$117,J$88&lt;=(入力シートA!$N$117+入力シートA!$K$117-1)),入力シートA!$H$117/入力シートA!$N$117,),)+IF(入力シートA!$D$119=$D97,IF(AND(J$88&gt;=入力シートA!$K$119,J$88&lt;=(入力シートA!$N$119+入力シートA!$K$119-1)),入力シートA!$H$119/入力シートA!$N$119,),)+IF(入力シートA!$D$121=$D97,IF(AND(J$88&gt;=入力シートA!$K$121,J$88&lt;=(入力シートA!$N$121+入力シートA!$K$121-1)),入力シートA!$H$121/入力シートA!$N$121,),)+IF(入力シートA!$D$124=$D97,IF(AND(J$88&gt;=入力シートA!$K$124,J$88&lt;=入力シートA!$N$124),入力シートA!$H$124,),)+IF(入力シートA!$D$126=$D97,IF(AND(J$88&gt;=入力シートA!$K$126,J$88&lt;=入力シートA!$N$126),入力シートA!$H$126,),)+IF(入力シートA!$D$128=$D97,IF(AND(J$88&gt;=入力シートA!$K$128,J$88&lt;=入力シートA!$N$128),入力シートA!$H$128,),)+IF(入力シートA!$D$130=$D97,IF(AND(J$88&gt;=入力シートA!$K$130,J$88&lt;=入力シートA!$N$130),入力シートA!$H$130,),))</f>
        <v>0</v>
      </c>
      <c r="K97" s="35">
        <f>IF(K16="-","",IF(入力シートA!$D$115=$D97,IF(AND(K$88&gt;=入力シートA!$K$115,K$88&lt;=(入力シートA!$N$115+入力シートA!$K$115-1)),入力シートA!$H$115/入力シートA!$N$115,),)+IF(入力シートA!$D$117=$D97,IF(AND(K$88&gt;=入力シートA!$K$117,K$88&lt;=(入力シートA!$N$117+入力シートA!$K$117-1)),入力シートA!$H$117/入力シートA!$N$117,),)+IF(入力シートA!$D$119=$D97,IF(AND(K$88&gt;=入力シートA!$K$119,K$88&lt;=(入力シートA!$N$119+入力シートA!$K$119-1)),入力シートA!$H$119/入力シートA!$N$119,),)+IF(入力シートA!$D$121=$D97,IF(AND(K$88&gt;=入力シートA!$K$121,K$88&lt;=(入力シートA!$N$121+入力シートA!$K$121-1)),入力シートA!$H$121/入力シートA!$N$121,),)+IF(入力シートA!$D$124=$D97,IF(AND(K$88&gt;=入力シートA!$K$124,K$88&lt;=入力シートA!$N$124),入力シートA!$H$124,),)+IF(入力シートA!$D$126=$D97,IF(AND(K$88&gt;=入力シートA!$K$126,K$88&lt;=入力シートA!$N$126),入力シートA!$H$126,),)+IF(入力シートA!$D$128=$D97,IF(AND(K$88&gt;=入力シートA!$K$128,K$88&lt;=入力シートA!$N$128),入力シートA!$H$128,),)+IF(入力シートA!$D$130=$D97,IF(AND(K$88&gt;=入力シートA!$K$130,K$88&lt;=入力シートA!$N$130),入力シートA!$H$130,),))</f>
        <v>0</v>
      </c>
      <c r="L97" s="35">
        <f>IF(L16="-","",IF(入力シートA!$D$115=$D97,IF(AND(L$88&gt;=入力シートA!$K$115,L$88&lt;=(入力シートA!$N$115+入力シートA!$K$115-1)),入力シートA!$H$115/入力シートA!$N$115,),)+IF(入力シートA!$D$117=$D97,IF(AND(L$88&gt;=入力シートA!$K$117,L$88&lt;=(入力シートA!$N$117+入力シートA!$K$117-1)),入力シートA!$H$117/入力シートA!$N$117,),)+IF(入力シートA!$D$119=$D97,IF(AND(L$88&gt;=入力シートA!$K$119,L$88&lt;=(入力シートA!$N$119+入力シートA!$K$119-1)),入力シートA!$H$119/入力シートA!$N$119,),)+IF(入力シートA!$D$121=$D97,IF(AND(L$88&gt;=入力シートA!$K$121,L$88&lt;=(入力シートA!$N$121+入力シートA!$K$121-1)),入力シートA!$H$121/入力シートA!$N$121,),)+IF(入力シートA!$D$124=$D97,IF(AND(L$88&gt;=入力シートA!$K$124,L$88&lt;=入力シートA!$N$124),入力シートA!$H$124,),)+IF(入力シートA!$D$126=$D97,IF(AND(L$88&gt;=入力シートA!$K$126,L$88&lt;=入力シートA!$N$126),入力シートA!$H$126,),)+IF(入力シートA!$D$128=$D97,IF(AND(L$88&gt;=入力シートA!$K$128,L$88&lt;=入力シートA!$N$128),入力シートA!$H$128,),)+IF(入力シートA!$D$130=$D97,IF(AND(L$88&gt;=入力シートA!$K$130,L$88&lt;=入力シートA!$N$130),入力シートA!$H$130,),))</f>
        <v>0</v>
      </c>
      <c r="M97" s="35">
        <f>IF(M16="-","",IF(入力シートA!$D$115=$D97,IF(AND(M$88&gt;=入力シートA!$K$115,M$88&lt;=(入力シートA!$N$115+入力シートA!$K$115-1)),入力シートA!$H$115/入力シートA!$N$115,),)+IF(入力シートA!$D$117=$D97,IF(AND(M$88&gt;=入力シートA!$K$117,M$88&lt;=(入力シートA!$N$117+入力シートA!$K$117-1)),入力シートA!$H$117/入力シートA!$N$117,),)+IF(入力シートA!$D$119=$D97,IF(AND(M$88&gt;=入力シートA!$K$119,M$88&lt;=(入力シートA!$N$119+入力シートA!$K$119-1)),入力シートA!$H$119/入力シートA!$N$119,),)+IF(入力シートA!$D$121=$D97,IF(AND(M$88&gt;=入力シートA!$K$121,M$88&lt;=(入力シートA!$N$121+入力シートA!$K$121-1)),入力シートA!$H$121/入力シートA!$N$121,),)+IF(入力シートA!$D$124=$D97,IF(AND(M$88&gt;=入力シートA!$K$124,M$88&lt;=入力シートA!$N$124),入力シートA!$H$124,),)+IF(入力シートA!$D$126=$D97,IF(AND(M$88&gt;=入力シートA!$K$126,M$88&lt;=入力シートA!$N$126),入力シートA!$H$126,),)+IF(入力シートA!$D$128=$D97,IF(AND(M$88&gt;=入力シートA!$K$128,M$88&lt;=入力シートA!$N$128),入力シートA!$H$128,),)+IF(入力シートA!$D$130=$D97,IF(AND(M$88&gt;=入力シートA!$K$130,M$88&lt;=入力シートA!$N$130),入力シートA!$H$130,),))</f>
        <v>0</v>
      </c>
      <c r="N97" s="35">
        <f>IF(N16="-","",IF(入力シートA!$D$115=$D97,IF(AND(N$88&gt;=入力シートA!$K$115,N$88&lt;=(入力シートA!$N$115+入力シートA!$K$115-1)),入力シートA!$H$115/入力シートA!$N$115,),)+IF(入力シートA!$D$117=$D97,IF(AND(N$88&gt;=入力シートA!$K$117,N$88&lt;=(入力シートA!$N$117+入力シートA!$K$117-1)),入力シートA!$H$117/入力シートA!$N$117,),)+IF(入力シートA!$D$119=$D97,IF(AND(N$88&gt;=入力シートA!$K$119,N$88&lt;=(入力シートA!$N$119+入力シートA!$K$119-1)),入力シートA!$H$119/入力シートA!$N$119,),)+IF(入力シートA!$D$121=$D97,IF(AND(N$88&gt;=入力シートA!$K$121,N$88&lt;=(入力シートA!$N$121+入力シートA!$K$121-1)),入力シートA!$H$121/入力シートA!$N$121,),)+IF(入力シートA!$D$124=$D97,IF(AND(N$88&gt;=入力シートA!$K$124,N$88&lt;=入力シートA!$N$124),入力シートA!$H$124,),)+IF(入力シートA!$D$126=$D97,IF(AND(N$88&gt;=入力シートA!$K$126,N$88&lt;=入力シートA!$N$126),入力シートA!$H$126,),)+IF(入力シートA!$D$128=$D97,IF(AND(N$88&gt;=入力シートA!$K$128,N$88&lt;=入力シートA!$N$128),入力シートA!$H$128,),)+IF(入力シートA!$D$130=$D97,IF(AND(N$88&gt;=入力シートA!$K$130,N$88&lt;=入力シートA!$N$130),入力シートA!$H$130,),))</f>
        <v>0</v>
      </c>
      <c r="O97" s="64"/>
      <c r="P97" s="2"/>
      <c r="Q97" s="2"/>
    </row>
    <row r="98" spans="2:17">
      <c r="B98" s="54"/>
      <c r="C98" s="183"/>
      <c r="D98" s="33" t="s">
        <v>83</v>
      </c>
      <c r="E98" s="35">
        <f>IF(E17="-","",IF(入力シートA!$D$115=$D98,IF(AND(E$88&gt;=入力シートA!$K$115,E$88&lt;=(入力シートA!$N$115+入力シートA!$K$115-1)),入力シートA!$H$115/入力シートA!$N$115,),)+IF(入力シートA!$D$117=$D98,IF(AND(E$88&gt;=入力シートA!$K$117,E$88&lt;=(入力シートA!$N$117+入力シートA!$K$117-1)),入力シートA!$H$117/入力シートA!$N$117,),)+IF(入力シートA!$D$119=$D98,IF(AND(E$88&gt;=入力シートA!$K$119,E$88&lt;=(入力シートA!$N$119+入力シートA!$K$119-1)),入力シートA!$H$119/入力シートA!$N$119,),)+IF(入力シートA!$D$121=$D98,IF(AND(E$88&gt;=入力シートA!$K$121,E$88&lt;=(入力シートA!$N$121+入力シートA!$K$121-1)),入力シートA!$H$121/入力シートA!$N$121,),)+IF(入力シートA!$D$124=$D98,IF(AND(E$88&gt;=入力シートA!$K$124,E$88&lt;=入力シートA!$N$124),入力シートA!$H$124,),)+IF(入力シートA!$D$126=$D98,IF(AND(E$88&gt;=入力シートA!$K$126,E$88&lt;=入力シートA!$N$126),入力シートA!$H$126,),)+IF(入力シートA!$D$128=$D98,IF(AND(E$88&gt;=入力シートA!$K$128,E$88&lt;=入力シートA!$N$128),入力シートA!$H$128,),)+IF(入力シートA!$D$130=$D98,IF(AND(E$88&gt;=入力シートA!$K$130,E$88&lt;=入力シートA!$N$130),入力シートA!$H$130,),))</f>
        <v>0</v>
      </c>
      <c r="F98" s="35">
        <f>IF(F17="-","",IF(入力シートA!$D$115=$D98,IF(AND(F$88&gt;=入力シートA!$K$115,F$88&lt;=(入力シートA!$N$115+入力シートA!$K$115-1)),入力シートA!$H$115/入力シートA!$N$115,),)+IF(入力シートA!$D$117=$D98,IF(AND(F$88&gt;=入力シートA!$K$117,F$88&lt;=(入力シートA!$N$117+入力シートA!$K$117-1)),入力シートA!$H$117/入力シートA!$N$117,),)+IF(入力シートA!$D$119=$D98,IF(AND(F$88&gt;=入力シートA!$K$119,F$88&lt;=(入力シートA!$N$119+入力シートA!$K$119-1)),入力シートA!$H$119/入力シートA!$N$119,),)+IF(入力シートA!$D$121=$D98,IF(AND(F$88&gt;=入力シートA!$K$121,F$88&lt;=(入力シートA!$N$121+入力シートA!$K$121-1)),入力シートA!$H$121/入力シートA!$N$121,),)+IF(入力シートA!$D$124=$D98,IF(AND(F$88&gt;=入力シートA!$K$124,F$88&lt;=入力シートA!$N$124),入力シートA!$H$124,),)+IF(入力シートA!$D$126=$D98,IF(AND(F$88&gt;=入力シートA!$K$126,F$88&lt;=入力シートA!$N$126),入力シートA!$H$126,),)+IF(入力シートA!$D$128=$D98,IF(AND(F$88&gt;=入力シートA!$K$128,F$88&lt;=入力シートA!$N$128),入力シートA!$H$128,),)+IF(入力シートA!$D$130=$D98,IF(AND(F$88&gt;=入力シートA!$K$130,F$88&lt;=入力シートA!$N$130),入力シートA!$H$130,),))</f>
        <v>0</v>
      </c>
      <c r="G98" s="35">
        <f>IF(G17="-","",IF(入力シートA!$D$115=$D98,IF(AND(G$88&gt;=入力シートA!$K$115,G$88&lt;=(入力シートA!$N$115+入力シートA!$K$115-1)),入力シートA!$H$115/入力シートA!$N$115,),)+IF(入力シートA!$D$117=$D98,IF(AND(G$88&gt;=入力シートA!$K$117,G$88&lt;=(入力シートA!$N$117+入力シートA!$K$117-1)),入力シートA!$H$117/入力シートA!$N$117,),)+IF(入力シートA!$D$119=$D98,IF(AND(G$88&gt;=入力シートA!$K$119,G$88&lt;=(入力シートA!$N$119+入力シートA!$K$119-1)),入力シートA!$H$119/入力シートA!$N$119,),)+IF(入力シートA!$D$121=$D98,IF(AND(G$88&gt;=入力シートA!$K$121,G$88&lt;=(入力シートA!$N$121+入力シートA!$K$121-1)),入力シートA!$H$121/入力シートA!$N$121,),)+IF(入力シートA!$D$124=$D98,IF(AND(G$88&gt;=入力シートA!$K$124,G$88&lt;=入力シートA!$N$124),入力シートA!$H$124,),)+IF(入力シートA!$D$126=$D98,IF(AND(G$88&gt;=入力シートA!$K$126,G$88&lt;=入力シートA!$N$126),入力シートA!$H$126,),)+IF(入力シートA!$D$128=$D98,IF(AND(G$88&gt;=入力シートA!$K$128,G$88&lt;=入力シートA!$N$128),入力シートA!$H$128,),)+IF(入力シートA!$D$130=$D98,IF(AND(G$88&gt;=入力シートA!$K$130,G$88&lt;=入力シートA!$N$130),入力シートA!$H$130,),))</f>
        <v>0</v>
      </c>
      <c r="H98" s="35">
        <f>IF(H17="-","",IF(入力シートA!$D$115=$D98,IF(AND(H$88&gt;=入力シートA!$K$115,H$88&lt;=(入力シートA!$N$115+入力シートA!$K$115-1)),入力シートA!$H$115/入力シートA!$N$115,),)+IF(入力シートA!$D$117=$D98,IF(AND(H$88&gt;=入力シートA!$K$117,H$88&lt;=(入力シートA!$N$117+入力シートA!$K$117-1)),入力シートA!$H$117/入力シートA!$N$117,),)+IF(入力シートA!$D$119=$D98,IF(AND(H$88&gt;=入力シートA!$K$119,H$88&lt;=(入力シートA!$N$119+入力シートA!$K$119-1)),入力シートA!$H$119/入力シートA!$N$119,),)+IF(入力シートA!$D$121=$D98,IF(AND(H$88&gt;=入力シートA!$K$121,H$88&lt;=(入力シートA!$N$121+入力シートA!$K$121-1)),入力シートA!$H$121/入力シートA!$N$121,),)+IF(入力シートA!$D$124=$D98,IF(AND(H$88&gt;=入力シートA!$K$124,H$88&lt;=入力シートA!$N$124),入力シートA!$H$124,),)+IF(入力シートA!$D$126=$D98,IF(AND(H$88&gt;=入力シートA!$K$126,H$88&lt;=入力シートA!$N$126),入力シートA!$H$126,),)+IF(入力シートA!$D$128=$D98,IF(AND(H$88&gt;=入力シートA!$K$128,H$88&lt;=入力シートA!$N$128),入力シートA!$H$128,),)+IF(入力シートA!$D$130=$D98,IF(AND(H$88&gt;=入力シートA!$K$130,H$88&lt;=入力シートA!$N$130),入力シートA!$H$130,),))</f>
        <v>0</v>
      </c>
      <c r="I98" s="35">
        <f>IF(I17="-","",IF(入力シートA!$D$115=$D98,IF(AND(I$88&gt;=入力シートA!$K$115,I$88&lt;=(入力シートA!$N$115+入力シートA!$K$115-1)),入力シートA!$H$115/入力シートA!$N$115,),)+IF(入力シートA!$D$117=$D98,IF(AND(I$88&gt;=入力シートA!$K$117,I$88&lt;=(入力シートA!$N$117+入力シートA!$K$117-1)),入力シートA!$H$117/入力シートA!$N$117,),)+IF(入力シートA!$D$119=$D98,IF(AND(I$88&gt;=入力シートA!$K$119,I$88&lt;=(入力シートA!$N$119+入力シートA!$K$119-1)),入力シートA!$H$119/入力シートA!$N$119,),)+IF(入力シートA!$D$121=$D98,IF(AND(I$88&gt;=入力シートA!$K$121,I$88&lt;=(入力シートA!$N$121+入力シートA!$K$121-1)),入力シートA!$H$121/入力シートA!$N$121,),)+IF(入力シートA!$D$124=$D98,IF(AND(I$88&gt;=入力シートA!$K$124,I$88&lt;=入力シートA!$N$124),入力シートA!$H$124,),)+IF(入力シートA!$D$126=$D98,IF(AND(I$88&gt;=入力シートA!$K$126,I$88&lt;=入力シートA!$N$126),入力シートA!$H$126,),)+IF(入力シートA!$D$128=$D98,IF(AND(I$88&gt;=入力シートA!$K$128,I$88&lt;=入力シートA!$N$128),入力シートA!$H$128,),)+IF(入力シートA!$D$130=$D98,IF(AND(I$88&gt;=入力シートA!$K$130,I$88&lt;=入力シートA!$N$130),入力シートA!$H$130,),))</f>
        <v>0</v>
      </c>
      <c r="J98" s="35">
        <f>IF(J17="-","",IF(入力シートA!$D$115=$D98,IF(AND(J$88&gt;=入力シートA!$K$115,J$88&lt;=(入力シートA!$N$115+入力シートA!$K$115-1)),入力シートA!$H$115/入力シートA!$N$115,),)+IF(入力シートA!$D$117=$D98,IF(AND(J$88&gt;=入力シートA!$K$117,J$88&lt;=(入力シートA!$N$117+入力シートA!$K$117-1)),入力シートA!$H$117/入力シートA!$N$117,),)+IF(入力シートA!$D$119=$D98,IF(AND(J$88&gt;=入力シートA!$K$119,J$88&lt;=(入力シートA!$N$119+入力シートA!$K$119-1)),入力シートA!$H$119/入力シートA!$N$119,),)+IF(入力シートA!$D$121=$D98,IF(AND(J$88&gt;=入力シートA!$K$121,J$88&lt;=(入力シートA!$N$121+入力シートA!$K$121-1)),入力シートA!$H$121/入力シートA!$N$121,),)+IF(入力シートA!$D$124=$D98,IF(AND(J$88&gt;=入力シートA!$K$124,J$88&lt;=入力シートA!$N$124),入力シートA!$H$124,),)+IF(入力シートA!$D$126=$D98,IF(AND(J$88&gt;=入力シートA!$K$126,J$88&lt;=入力シートA!$N$126),入力シートA!$H$126,),)+IF(入力シートA!$D$128=$D98,IF(AND(J$88&gt;=入力シートA!$K$128,J$88&lt;=入力シートA!$N$128),入力シートA!$H$128,),)+IF(入力シートA!$D$130=$D98,IF(AND(J$88&gt;=入力シートA!$K$130,J$88&lt;=入力シートA!$N$130),入力シートA!$H$130,),))</f>
        <v>0</v>
      </c>
      <c r="K98" s="35">
        <f>IF(K17="-","",IF(入力シートA!$D$115=$D98,IF(AND(K$88&gt;=入力シートA!$K$115,K$88&lt;=(入力シートA!$N$115+入力シートA!$K$115-1)),入力シートA!$H$115/入力シートA!$N$115,),)+IF(入力シートA!$D$117=$D98,IF(AND(K$88&gt;=入力シートA!$K$117,K$88&lt;=(入力シートA!$N$117+入力シートA!$K$117-1)),入力シートA!$H$117/入力シートA!$N$117,),)+IF(入力シートA!$D$119=$D98,IF(AND(K$88&gt;=入力シートA!$K$119,K$88&lt;=(入力シートA!$N$119+入力シートA!$K$119-1)),入力シートA!$H$119/入力シートA!$N$119,),)+IF(入力シートA!$D$121=$D98,IF(AND(K$88&gt;=入力シートA!$K$121,K$88&lt;=(入力シートA!$N$121+入力シートA!$K$121-1)),入力シートA!$H$121/入力シートA!$N$121,),)+IF(入力シートA!$D$124=$D98,IF(AND(K$88&gt;=入力シートA!$K$124,K$88&lt;=入力シートA!$N$124),入力シートA!$H$124,),)+IF(入力シートA!$D$126=$D98,IF(AND(K$88&gt;=入力シートA!$K$126,K$88&lt;=入力シートA!$N$126),入力シートA!$H$126,),)+IF(入力シートA!$D$128=$D98,IF(AND(K$88&gt;=入力シートA!$K$128,K$88&lt;=入力シートA!$N$128),入力シートA!$H$128,),)+IF(入力シートA!$D$130=$D98,IF(AND(K$88&gt;=入力シートA!$K$130,K$88&lt;=入力シートA!$N$130),入力シートA!$H$130,),))</f>
        <v>0</v>
      </c>
      <c r="L98" s="35">
        <f>IF(L17="-","",IF(入力シートA!$D$115=$D98,IF(AND(L$88&gt;=入力シートA!$K$115,L$88&lt;=(入力シートA!$N$115+入力シートA!$K$115-1)),入力シートA!$H$115/入力シートA!$N$115,),)+IF(入力シートA!$D$117=$D98,IF(AND(L$88&gt;=入力シートA!$K$117,L$88&lt;=(入力シートA!$N$117+入力シートA!$K$117-1)),入力シートA!$H$117/入力シートA!$N$117,),)+IF(入力シートA!$D$119=$D98,IF(AND(L$88&gt;=入力シートA!$K$119,L$88&lt;=(入力シートA!$N$119+入力シートA!$K$119-1)),入力シートA!$H$119/入力シートA!$N$119,),)+IF(入力シートA!$D$121=$D98,IF(AND(L$88&gt;=入力シートA!$K$121,L$88&lt;=(入力シートA!$N$121+入力シートA!$K$121-1)),入力シートA!$H$121/入力シートA!$N$121,),)+IF(入力シートA!$D$124=$D98,IF(AND(L$88&gt;=入力シートA!$K$124,L$88&lt;=入力シートA!$N$124),入力シートA!$H$124,),)+IF(入力シートA!$D$126=$D98,IF(AND(L$88&gt;=入力シートA!$K$126,L$88&lt;=入力シートA!$N$126),入力シートA!$H$126,),)+IF(入力シートA!$D$128=$D98,IF(AND(L$88&gt;=入力シートA!$K$128,L$88&lt;=入力シートA!$N$128),入力シートA!$H$128,),)+IF(入力シートA!$D$130=$D98,IF(AND(L$88&gt;=入力シートA!$K$130,L$88&lt;=入力シートA!$N$130),入力シートA!$H$130,),))</f>
        <v>0</v>
      </c>
      <c r="M98" s="35">
        <f>IF(M17="-","",IF(入力シートA!$D$115=$D98,IF(AND(M$88&gt;=入力シートA!$K$115,M$88&lt;=(入力シートA!$N$115+入力シートA!$K$115-1)),入力シートA!$H$115/入力シートA!$N$115,),)+IF(入力シートA!$D$117=$D98,IF(AND(M$88&gt;=入力シートA!$K$117,M$88&lt;=(入力シートA!$N$117+入力シートA!$K$117-1)),入力シートA!$H$117/入力シートA!$N$117,),)+IF(入力シートA!$D$119=$D98,IF(AND(M$88&gt;=入力シートA!$K$119,M$88&lt;=(入力シートA!$N$119+入力シートA!$K$119-1)),入力シートA!$H$119/入力シートA!$N$119,),)+IF(入力シートA!$D$121=$D98,IF(AND(M$88&gt;=入力シートA!$K$121,M$88&lt;=(入力シートA!$N$121+入力シートA!$K$121-1)),入力シートA!$H$121/入力シートA!$N$121,),)+IF(入力シートA!$D$124=$D98,IF(AND(M$88&gt;=入力シートA!$K$124,M$88&lt;=入力シートA!$N$124),入力シートA!$H$124,),)+IF(入力シートA!$D$126=$D98,IF(AND(M$88&gt;=入力シートA!$K$126,M$88&lt;=入力シートA!$N$126),入力シートA!$H$126,),)+IF(入力シートA!$D$128=$D98,IF(AND(M$88&gt;=入力シートA!$K$128,M$88&lt;=入力シートA!$N$128),入力シートA!$H$128,),)+IF(入力シートA!$D$130=$D98,IF(AND(M$88&gt;=入力シートA!$K$130,M$88&lt;=入力シートA!$N$130),入力シートA!$H$130,),))</f>
        <v>0</v>
      </c>
      <c r="N98" s="35">
        <f>IF(N17="-","",IF(入力シートA!$D$115=$D98,IF(AND(N$88&gt;=入力シートA!$K$115,N$88&lt;=(入力シートA!$N$115+入力シートA!$K$115-1)),入力シートA!$H$115/入力シートA!$N$115,),)+IF(入力シートA!$D$117=$D98,IF(AND(N$88&gt;=入力シートA!$K$117,N$88&lt;=(入力シートA!$N$117+入力シートA!$K$117-1)),入力シートA!$H$117/入力シートA!$N$117,),)+IF(入力シートA!$D$119=$D98,IF(AND(N$88&gt;=入力シートA!$K$119,N$88&lt;=(入力シートA!$N$119+入力シートA!$K$119-1)),入力シートA!$H$119/入力シートA!$N$119,),)+IF(入力シートA!$D$121=$D98,IF(AND(N$88&gt;=入力シートA!$K$121,N$88&lt;=(入力シートA!$N$121+入力シートA!$K$121-1)),入力シートA!$H$121/入力シートA!$N$121,),)+IF(入力シートA!$D$124=$D98,IF(AND(N$88&gt;=入力シートA!$K$124,N$88&lt;=入力シートA!$N$124),入力シートA!$H$124,),)+IF(入力シートA!$D$126=$D98,IF(AND(N$88&gt;=入力シートA!$K$126,N$88&lt;=入力シートA!$N$126),入力シートA!$H$126,),)+IF(入力シートA!$D$128=$D98,IF(AND(N$88&gt;=入力シートA!$K$128,N$88&lt;=入力シートA!$N$128),入力シートA!$H$128,),)+IF(入力シートA!$D$130=$D98,IF(AND(N$88&gt;=入力シートA!$K$130,N$88&lt;=入力シートA!$N$130),入力シートA!$H$130,),))</f>
        <v>0</v>
      </c>
      <c r="O98" s="64"/>
      <c r="P98" s="2"/>
      <c r="Q98" s="2"/>
    </row>
    <row r="99" spans="2:17">
      <c r="B99" s="54"/>
      <c r="C99" s="54"/>
      <c r="D99" s="54"/>
      <c r="E99" s="54"/>
      <c r="F99" s="54"/>
      <c r="G99" s="54"/>
      <c r="H99" s="54"/>
      <c r="I99" s="54"/>
      <c r="J99" s="54"/>
      <c r="K99" s="54"/>
      <c r="L99" s="54"/>
      <c r="M99" s="54"/>
      <c r="N99" s="54"/>
      <c r="O99" s="69"/>
      <c r="P99" s="2"/>
      <c r="Q99" s="54"/>
    </row>
    <row r="100" spans="2:17">
      <c r="B100" s="54"/>
      <c r="C100" s="2" t="s">
        <v>198</v>
      </c>
      <c r="D100" s="2"/>
      <c r="E100" s="2"/>
      <c r="F100" s="2"/>
      <c r="G100" s="2"/>
      <c r="H100" s="2"/>
      <c r="I100" s="2"/>
      <c r="J100" s="2"/>
      <c r="K100" s="2"/>
      <c r="L100" s="2"/>
      <c r="M100" s="2"/>
      <c r="N100" s="2"/>
      <c r="O100" s="68"/>
      <c r="P100" s="2"/>
      <c r="Q100" s="2"/>
    </row>
    <row r="101" spans="2:17" ht="18.75" customHeight="1">
      <c r="B101" s="54"/>
      <c r="C101" s="187"/>
      <c r="D101" s="188"/>
      <c r="E101" s="191" t="s">
        <v>102</v>
      </c>
      <c r="F101" s="192"/>
      <c r="G101" s="192"/>
      <c r="H101" s="192"/>
      <c r="I101" s="192"/>
      <c r="J101" s="192"/>
      <c r="K101" s="192"/>
      <c r="L101" s="192"/>
      <c r="M101" s="192"/>
      <c r="N101" s="193"/>
      <c r="O101" s="63"/>
      <c r="P101" s="2"/>
      <c r="Q101" s="2"/>
    </row>
    <row r="102" spans="2:17">
      <c r="B102" s="54"/>
      <c r="C102" s="189"/>
      <c r="D102" s="190"/>
      <c r="E102" s="51">
        <v>1</v>
      </c>
      <c r="F102" s="51">
        <v>2</v>
      </c>
      <c r="G102" s="51">
        <v>3</v>
      </c>
      <c r="H102" s="51">
        <v>4</v>
      </c>
      <c r="I102" s="51">
        <v>5</v>
      </c>
      <c r="J102" s="51">
        <v>6</v>
      </c>
      <c r="K102" s="51">
        <v>7</v>
      </c>
      <c r="L102" s="51">
        <v>8</v>
      </c>
      <c r="M102" s="51">
        <v>9</v>
      </c>
      <c r="N102" s="95">
        <v>10</v>
      </c>
      <c r="O102" s="63"/>
      <c r="P102" s="2"/>
      <c r="Q102" s="2"/>
    </row>
    <row r="103" spans="2:17">
      <c r="B103" s="54"/>
      <c r="C103" s="185" t="s">
        <v>111</v>
      </c>
      <c r="D103" s="186"/>
      <c r="E103" s="55" t="str">
        <f>IF(E8="-","",IF(入力シートA!$D$165=入力シートA!$S$165,入力シートA!$H$165/100,1))</f>
        <v/>
      </c>
      <c r="F103" s="55" t="str">
        <f>IF(F8="-","",IF(入力シートA!$D$165=入力シートA!$S$165,入力シートA!$K$165/100,1))</f>
        <v/>
      </c>
      <c r="G103" s="55" t="str">
        <f>IF(G8="-","",IF(入力シートA!$D$165=入力シートA!$S$165,入力シートA!$N$165/100,1))</f>
        <v/>
      </c>
      <c r="H103" s="55" t="str">
        <f>IF(H8="-","",IF(入力シートA!$D$165=入力シートA!$S$165,入力シートA!$Q$165/100,1))</f>
        <v/>
      </c>
      <c r="I103" s="55" t="str">
        <f>IF(I8="-","",IF(入力シートA!$D$165=入力シートA!$S$165,入力シートA!$H$167/100,1))</f>
        <v/>
      </c>
      <c r="J103" s="55" t="str">
        <f>IF(J8="-","",IF(入力シートA!$D$165=入力シートA!$S$165,入力シートA!$K$167/100,1))</f>
        <v/>
      </c>
      <c r="K103" s="55" t="str">
        <f>IF(K8="-","",IF(入力シートA!$D$165=入力シートA!$S$165,入力シートA!$N$167/100,1))</f>
        <v/>
      </c>
      <c r="L103" s="55" t="str">
        <f>IF(L8="-","",IF(入力シートA!$D$165=入力シートA!$S$165,入力シートA!$Q$167/100,1))</f>
        <v/>
      </c>
      <c r="M103" s="55" t="str">
        <f>IF(M8="-","",IF(入力シートA!$D$165=入力シートA!$S$165,入力シートA!$H$169/100,1))</f>
        <v/>
      </c>
      <c r="N103" s="55" t="str">
        <f>IF(N8="-","",IF(入力シートA!$D$165=入力シートA!$S$165,入力シートA!$K$169/100,1))</f>
        <v/>
      </c>
      <c r="O103" s="65"/>
      <c r="P103" s="2"/>
      <c r="Q103" s="2"/>
    </row>
    <row r="104" spans="2:17">
      <c r="B104" s="54"/>
      <c r="C104" s="14"/>
      <c r="D104" s="14"/>
      <c r="E104" s="54"/>
      <c r="F104" s="54"/>
      <c r="G104" s="54"/>
      <c r="H104" s="54"/>
      <c r="I104" s="54"/>
      <c r="J104" s="54"/>
      <c r="K104" s="54"/>
      <c r="L104" s="54"/>
      <c r="M104" s="54"/>
      <c r="N104" s="54"/>
      <c r="O104" s="69"/>
      <c r="P104" s="2"/>
      <c r="Q104" s="54"/>
    </row>
  </sheetData>
  <mergeCells count="52">
    <mergeCell ref="C103:D103"/>
    <mergeCell ref="B84:Q84"/>
    <mergeCell ref="C101:D102"/>
    <mergeCell ref="E101:N101"/>
    <mergeCell ref="C87:D88"/>
    <mergeCell ref="E87:N87"/>
    <mergeCell ref="C89:C98"/>
    <mergeCell ref="C69:C78"/>
    <mergeCell ref="C79:D79"/>
    <mergeCell ref="C80:D80"/>
    <mergeCell ref="C81:D81"/>
    <mergeCell ref="C82:D82"/>
    <mergeCell ref="B64:Q64"/>
    <mergeCell ref="B65:D65"/>
    <mergeCell ref="E65:G65"/>
    <mergeCell ref="C66:D67"/>
    <mergeCell ref="E66:N66"/>
    <mergeCell ref="P66:P67"/>
    <mergeCell ref="C49:C58"/>
    <mergeCell ref="C59:D59"/>
    <mergeCell ref="C60:D60"/>
    <mergeCell ref="C61:D61"/>
    <mergeCell ref="C62:D62"/>
    <mergeCell ref="B44:Q44"/>
    <mergeCell ref="B45:D45"/>
    <mergeCell ref="E45:G45"/>
    <mergeCell ref="C46:D47"/>
    <mergeCell ref="E46:N46"/>
    <mergeCell ref="P46:P47"/>
    <mergeCell ref="B5:D5"/>
    <mergeCell ref="E5:G5"/>
    <mergeCell ref="C40:D40"/>
    <mergeCell ref="C6:D7"/>
    <mergeCell ref="E6:N6"/>
    <mergeCell ref="C29:C38"/>
    <mergeCell ref="C39:D39"/>
    <mergeCell ref="P6:P7"/>
    <mergeCell ref="C9:C18"/>
    <mergeCell ref="B2:Q2"/>
    <mergeCell ref="C42:D42"/>
    <mergeCell ref="C26:D27"/>
    <mergeCell ref="E26:N26"/>
    <mergeCell ref="P26:P27"/>
    <mergeCell ref="B25:D25"/>
    <mergeCell ref="E25:G25"/>
    <mergeCell ref="C41:D41"/>
    <mergeCell ref="C19:D19"/>
    <mergeCell ref="C20:D20"/>
    <mergeCell ref="C21:D21"/>
    <mergeCell ref="C22:D22"/>
    <mergeCell ref="B4:Q4"/>
    <mergeCell ref="B24:Q24"/>
  </mergeCells>
  <phoneticPr fontId="3"/>
  <conditionalFormatting sqref="E21:N22">
    <cfRule type="containsErrors" dxfId="3" priority="4">
      <formula>ISERROR(E21)</formula>
    </cfRule>
  </conditionalFormatting>
  <conditionalFormatting sqref="E81:N82">
    <cfRule type="containsErrors" dxfId="2" priority="3">
      <formula>ISERROR(E81)</formula>
    </cfRule>
  </conditionalFormatting>
  <conditionalFormatting sqref="E61:N62">
    <cfRule type="containsErrors" dxfId="1" priority="2">
      <formula>ISERROR(E61)</formula>
    </cfRule>
  </conditionalFormatting>
  <conditionalFormatting sqref="E41:N42">
    <cfRule type="containsErrors" dxfId="0" priority="1">
      <formula>ISERROR(E41)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sheetPr>
  <dimension ref="A1:AG83"/>
  <sheetViews>
    <sheetView workbookViewId="0">
      <selection activeCell="S66" sqref="S66"/>
    </sheetView>
  </sheetViews>
  <sheetFormatPr defaultColWidth="9" defaultRowHeight="18.75"/>
  <cols>
    <col min="1" max="1" width="2.125" style="12" customWidth="1"/>
    <col min="2" max="2" width="3.125" style="13" customWidth="1"/>
    <col min="3" max="15" width="13.25" style="12" customWidth="1"/>
    <col min="16" max="16" width="3.125" style="12" customWidth="1"/>
    <col min="17" max="22" width="9" style="13"/>
    <col min="23" max="16384" width="9" style="12"/>
  </cols>
  <sheetData>
    <row r="1" spans="1:33" ht="13.5" customHeight="1"/>
    <row r="2" spans="1:33" ht="20.100000000000001" customHeight="1">
      <c r="B2" s="184" t="s">
        <v>112</v>
      </c>
      <c r="C2" s="184"/>
      <c r="D2" s="184"/>
      <c r="E2" s="184"/>
      <c r="F2" s="184"/>
      <c r="G2" s="184"/>
      <c r="H2" s="184"/>
      <c r="I2" s="184"/>
      <c r="J2" s="184"/>
      <c r="K2" s="184"/>
      <c r="L2" s="184"/>
      <c r="M2" s="184"/>
      <c r="N2" s="184"/>
      <c r="O2" s="184"/>
      <c r="P2" s="184"/>
    </row>
    <row r="3" spans="1:33" ht="5.0999999999999996" customHeight="1">
      <c r="B3" s="15"/>
      <c r="C3" s="15"/>
      <c r="D3" s="15"/>
      <c r="E3" s="15"/>
      <c r="F3" s="15"/>
      <c r="G3" s="15"/>
      <c r="H3" s="15"/>
      <c r="I3" s="15"/>
      <c r="J3" s="15"/>
      <c r="K3" s="15"/>
      <c r="L3" s="15"/>
      <c r="M3" s="15"/>
      <c r="N3" s="15"/>
      <c r="O3" s="15"/>
      <c r="P3" s="15"/>
      <c r="W3" s="13"/>
      <c r="X3" s="13"/>
      <c r="Y3" s="13"/>
      <c r="Z3" s="13"/>
      <c r="AA3" s="13"/>
      <c r="AB3" s="13"/>
    </row>
    <row r="4" spans="1:33" ht="19.5" customHeight="1">
      <c r="B4" s="200" t="s">
        <v>203</v>
      </c>
      <c r="C4" s="200"/>
      <c r="D4" s="200"/>
      <c r="E4" s="200"/>
      <c r="F4" s="200"/>
      <c r="G4" s="200"/>
      <c r="H4" s="200"/>
      <c r="I4" s="200"/>
      <c r="J4" s="200"/>
      <c r="K4" s="200"/>
      <c r="L4" s="200"/>
      <c r="M4" s="200"/>
      <c r="N4" s="200"/>
      <c r="O4" s="200"/>
      <c r="P4" s="200"/>
      <c r="W4" s="13"/>
      <c r="X4" s="13"/>
      <c r="Y4" s="13"/>
      <c r="Z4" s="13"/>
      <c r="AA4" s="13"/>
      <c r="AB4" s="13"/>
      <c r="AC4" s="13"/>
      <c r="AD4" s="13"/>
      <c r="AE4" s="13"/>
      <c r="AF4" s="13"/>
      <c r="AG4" s="13"/>
    </row>
    <row r="5" spans="1:33" ht="5.0999999999999996" customHeight="1">
      <c r="B5" s="194"/>
      <c r="C5" s="195"/>
      <c r="D5" s="196"/>
      <c r="E5" s="194"/>
      <c r="F5" s="195"/>
      <c r="G5" s="196"/>
      <c r="H5" s="15"/>
      <c r="I5" s="15"/>
      <c r="J5" s="15"/>
      <c r="K5" s="15"/>
      <c r="L5" s="15"/>
      <c r="M5" s="15"/>
      <c r="N5" s="15"/>
      <c r="O5" s="15"/>
      <c r="P5" s="15"/>
      <c r="W5" s="13"/>
      <c r="X5" s="13"/>
      <c r="Y5" s="13"/>
      <c r="Z5" s="13"/>
      <c r="AA5" s="13"/>
      <c r="AB5" s="13"/>
      <c r="AC5" s="13"/>
      <c r="AD5" s="13"/>
      <c r="AE5" s="13"/>
      <c r="AF5" s="13"/>
      <c r="AG5" s="13"/>
    </row>
    <row r="6" spans="1:33" ht="20.100000000000001" customHeight="1">
      <c r="A6" s="18"/>
      <c r="B6" s="15"/>
      <c r="C6" s="15"/>
      <c r="D6" s="15"/>
      <c r="E6" s="15"/>
      <c r="F6" s="15"/>
      <c r="G6" s="15"/>
      <c r="H6" s="15"/>
      <c r="I6" s="15"/>
      <c r="J6" s="15"/>
      <c r="K6" s="15"/>
      <c r="L6" s="15"/>
      <c r="M6" s="15"/>
      <c r="N6" s="15"/>
      <c r="O6" s="15"/>
      <c r="P6" s="15"/>
      <c r="W6" s="13"/>
      <c r="X6" s="13"/>
      <c r="Y6" s="13"/>
      <c r="Z6" s="13"/>
      <c r="AA6" s="13"/>
    </row>
    <row r="7" spans="1:33" ht="20.100000000000001" customHeight="1">
      <c r="A7" s="18"/>
      <c r="B7" s="15"/>
      <c r="C7" s="15"/>
      <c r="D7" s="15"/>
      <c r="E7" s="15"/>
      <c r="F7" s="15"/>
      <c r="G7" s="15"/>
      <c r="H7" s="15"/>
      <c r="I7" s="15"/>
      <c r="J7" s="15"/>
      <c r="K7" s="15"/>
      <c r="L7" s="15"/>
      <c r="M7" s="15"/>
      <c r="N7" s="15"/>
      <c r="O7" s="15"/>
      <c r="P7" s="15"/>
      <c r="W7" s="13"/>
      <c r="X7" s="13"/>
      <c r="Y7" s="13"/>
      <c r="Z7" s="13"/>
      <c r="AA7" s="13"/>
    </row>
    <row r="8" spans="1:33" ht="20.100000000000001" customHeight="1">
      <c r="A8" s="18"/>
      <c r="B8" s="15"/>
      <c r="C8" s="15"/>
      <c r="D8" s="15"/>
      <c r="E8" s="15"/>
      <c r="F8" s="15"/>
      <c r="G8" s="15"/>
      <c r="H8" s="15"/>
      <c r="I8" s="15"/>
      <c r="J8" s="15"/>
      <c r="K8" s="15"/>
      <c r="L8" s="15"/>
      <c r="M8" s="15"/>
      <c r="N8" s="15"/>
      <c r="O8" s="15"/>
      <c r="P8" s="15"/>
      <c r="W8" s="13"/>
      <c r="X8" s="13"/>
      <c r="Y8" s="13"/>
      <c r="Z8" s="13"/>
      <c r="AA8" s="13"/>
    </row>
    <row r="9" spans="1:33" ht="20.100000000000001" customHeight="1">
      <c r="A9" s="18"/>
      <c r="B9" s="15"/>
      <c r="C9" s="15"/>
      <c r="D9" s="15"/>
      <c r="E9" s="15"/>
      <c r="F9" s="15"/>
      <c r="G9" s="15"/>
      <c r="H9" s="15"/>
      <c r="I9" s="15"/>
      <c r="J9" s="15"/>
      <c r="K9" s="15"/>
      <c r="L9" s="15"/>
      <c r="M9" s="15"/>
      <c r="N9" s="15"/>
      <c r="O9" s="15"/>
      <c r="P9" s="15"/>
      <c r="W9" s="13"/>
      <c r="X9" s="13"/>
      <c r="Y9" s="13"/>
      <c r="Z9" s="13"/>
      <c r="AA9" s="13"/>
    </row>
    <row r="10" spans="1:33" ht="20.100000000000001" customHeight="1">
      <c r="A10" s="18"/>
      <c r="B10" s="15"/>
      <c r="C10" s="15"/>
      <c r="D10" s="15"/>
      <c r="E10" s="15"/>
      <c r="F10" s="15"/>
      <c r="G10" s="15"/>
      <c r="H10" s="15"/>
      <c r="I10" s="15"/>
      <c r="J10" s="15"/>
      <c r="K10" s="15"/>
      <c r="L10" s="15"/>
      <c r="M10" s="15"/>
      <c r="N10" s="15"/>
      <c r="O10" s="15"/>
      <c r="P10" s="15"/>
      <c r="W10" s="13"/>
      <c r="X10" s="13"/>
      <c r="Y10" s="13"/>
      <c r="Z10" s="13"/>
      <c r="AA10" s="13"/>
    </row>
    <row r="11" spans="1:33" ht="20.100000000000001" customHeight="1">
      <c r="A11" s="18"/>
      <c r="B11" s="15"/>
      <c r="C11" s="15"/>
      <c r="D11" s="15"/>
      <c r="E11" s="15"/>
      <c r="F11" s="15"/>
      <c r="G11" s="15"/>
      <c r="H11" s="15"/>
      <c r="I11" s="15"/>
      <c r="J11" s="15"/>
      <c r="K11" s="15"/>
      <c r="L11" s="15"/>
      <c r="M11" s="15"/>
      <c r="N11" s="15"/>
      <c r="O11" s="15"/>
      <c r="P11" s="15"/>
      <c r="W11" s="13"/>
      <c r="X11" s="13"/>
      <c r="Y11" s="13"/>
      <c r="Z11" s="13"/>
      <c r="AA11" s="13"/>
    </row>
    <row r="12" spans="1:33" ht="20.100000000000001" customHeight="1">
      <c r="A12" s="18"/>
      <c r="B12" s="15"/>
      <c r="C12" s="15"/>
      <c r="D12" s="15"/>
      <c r="E12" s="15"/>
      <c r="F12" s="15"/>
      <c r="G12" s="15"/>
      <c r="H12" s="15"/>
      <c r="I12" s="15"/>
      <c r="J12" s="15"/>
      <c r="K12" s="15"/>
      <c r="L12" s="15"/>
      <c r="M12" s="15"/>
      <c r="N12" s="15"/>
      <c r="O12" s="15"/>
      <c r="P12" s="15"/>
      <c r="W12" s="13"/>
      <c r="X12" s="13"/>
      <c r="Y12" s="13"/>
      <c r="Z12" s="13"/>
      <c r="AA12" s="13"/>
    </row>
    <row r="13" spans="1:33" ht="20.100000000000001" customHeight="1">
      <c r="A13" s="18"/>
      <c r="B13" s="15"/>
      <c r="C13" s="15"/>
      <c r="D13" s="15"/>
      <c r="E13" s="15"/>
      <c r="F13" s="15"/>
      <c r="G13" s="15"/>
      <c r="H13" s="15"/>
      <c r="I13" s="15"/>
      <c r="J13" s="15"/>
      <c r="K13" s="15"/>
      <c r="L13" s="15"/>
      <c r="M13" s="15"/>
      <c r="N13" s="15"/>
      <c r="O13" s="15"/>
      <c r="P13" s="15"/>
      <c r="W13" s="13"/>
      <c r="X13" s="13"/>
      <c r="Y13" s="13"/>
      <c r="Z13" s="13"/>
      <c r="AA13" s="13"/>
    </row>
    <row r="14" spans="1:33" ht="20.100000000000001" customHeight="1">
      <c r="A14" s="18"/>
      <c r="B14" s="15"/>
      <c r="C14" s="15"/>
      <c r="D14" s="15"/>
      <c r="E14" s="15"/>
      <c r="F14" s="15"/>
      <c r="G14" s="15"/>
      <c r="H14" s="15"/>
      <c r="I14" s="15"/>
      <c r="J14" s="15"/>
      <c r="K14" s="15"/>
      <c r="L14" s="15"/>
      <c r="M14" s="15"/>
      <c r="N14" s="15"/>
      <c r="O14" s="15"/>
      <c r="P14" s="15"/>
      <c r="W14" s="13"/>
      <c r="X14" s="13"/>
      <c r="Y14" s="13"/>
      <c r="Z14" s="13"/>
      <c r="AA14" s="13"/>
    </row>
    <row r="15" spans="1:33" ht="20.100000000000001" customHeight="1">
      <c r="A15" s="18"/>
      <c r="B15" s="15"/>
      <c r="C15" s="15"/>
      <c r="D15" s="15"/>
      <c r="E15" s="15"/>
      <c r="F15" s="15"/>
      <c r="G15" s="15"/>
      <c r="H15" s="15"/>
      <c r="I15" s="15"/>
      <c r="J15" s="15"/>
      <c r="K15" s="15"/>
      <c r="L15" s="15"/>
      <c r="M15" s="15"/>
      <c r="N15" s="15"/>
      <c r="O15" s="15"/>
      <c r="P15" s="15"/>
      <c r="W15" s="13"/>
      <c r="X15" s="13"/>
      <c r="Y15" s="13"/>
      <c r="Z15" s="13"/>
      <c r="AA15" s="13"/>
    </row>
    <row r="16" spans="1:33" ht="20.100000000000001" customHeight="1">
      <c r="A16" s="18"/>
      <c r="B16" s="15"/>
      <c r="C16" s="15"/>
      <c r="D16" s="15"/>
      <c r="E16" s="15"/>
      <c r="F16" s="15"/>
      <c r="G16" s="15"/>
      <c r="H16" s="15"/>
      <c r="I16" s="15"/>
      <c r="J16" s="15"/>
      <c r="K16" s="15"/>
      <c r="L16" s="15"/>
      <c r="M16" s="15"/>
      <c r="N16" s="15"/>
      <c r="O16" s="15"/>
      <c r="P16" s="15"/>
      <c r="W16" s="13"/>
      <c r="X16" s="13"/>
      <c r="Y16" s="13"/>
      <c r="Z16" s="13"/>
      <c r="AA16" s="13"/>
    </row>
    <row r="17" spans="1:33" ht="20.100000000000001" customHeight="1">
      <c r="A17" s="18"/>
      <c r="B17" s="15"/>
      <c r="C17" s="15"/>
      <c r="D17" s="15"/>
      <c r="E17" s="15"/>
      <c r="F17" s="15"/>
      <c r="G17" s="15"/>
      <c r="H17" s="15"/>
      <c r="I17" s="15"/>
      <c r="J17" s="15"/>
      <c r="K17" s="15"/>
      <c r="L17" s="15"/>
      <c r="M17" s="15"/>
      <c r="N17" s="15"/>
      <c r="O17" s="15"/>
      <c r="P17" s="15"/>
      <c r="W17" s="13"/>
      <c r="X17" s="13"/>
      <c r="Y17" s="13"/>
      <c r="Z17" s="13"/>
      <c r="AA17" s="13"/>
    </row>
    <row r="18" spans="1:33" ht="20.100000000000001" customHeight="1">
      <c r="A18" s="18"/>
      <c r="B18" s="15"/>
      <c r="C18" s="15"/>
      <c r="D18" s="15"/>
      <c r="E18" s="15"/>
      <c r="F18" s="15"/>
      <c r="G18" s="15"/>
      <c r="H18" s="15"/>
      <c r="I18" s="15"/>
      <c r="J18" s="15"/>
      <c r="K18" s="15"/>
      <c r="L18" s="15"/>
      <c r="M18" s="15"/>
      <c r="N18" s="15"/>
      <c r="O18" s="15"/>
      <c r="P18" s="15"/>
      <c r="W18" s="13"/>
      <c r="X18" s="13"/>
      <c r="Y18" s="13"/>
      <c r="Z18" s="13"/>
      <c r="AA18" s="13"/>
    </row>
    <row r="19" spans="1:33" ht="20.100000000000001" customHeight="1">
      <c r="A19" s="18"/>
      <c r="B19" s="15"/>
      <c r="C19" s="15"/>
      <c r="D19" s="15"/>
      <c r="E19" s="15"/>
      <c r="F19" s="15"/>
      <c r="G19" s="15"/>
      <c r="H19" s="15"/>
      <c r="I19" s="15"/>
      <c r="J19" s="15"/>
      <c r="K19" s="15"/>
      <c r="L19" s="15"/>
      <c r="M19" s="15"/>
      <c r="N19" s="15"/>
      <c r="O19" s="15"/>
      <c r="P19" s="15"/>
      <c r="W19" s="13"/>
      <c r="X19" s="13"/>
      <c r="Y19" s="13"/>
      <c r="Z19" s="13"/>
      <c r="AA19" s="13"/>
    </row>
    <row r="20" spans="1:33" ht="20.100000000000001" customHeight="1">
      <c r="A20" s="18"/>
      <c r="B20" s="15"/>
      <c r="C20" s="15"/>
      <c r="D20" s="15"/>
      <c r="E20" s="15"/>
      <c r="F20" s="15"/>
      <c r="G20" s="15"/>
      <c r="H20" s="15"/>
      <c r="I20" s="15"/>
      <c r="J20" s="15"/>
      <c r="K20" s="15"/>
      <c r="L20" s="15"/>
      <c r="M20" s="15"/>
      <c r="N20" s="15"/>
      <c r="O20" s="15"/>
      <c r="P20" s="15"/>
      <c r="W20" s="13"/>
      <c r="X20" s="13"/>
      <c r="Y20" s="13"/>
      <c r="Z20" s="13"/>
      <c r="AA20" s="13"/>
    </row>
    <row r="21" spans="1:33" ht="20.100000000000001" customHeight="1">
      <c r="A21" s="18"/>
      <c r="B21" s="15"/>
      <c r="C21" s="15"/>
      <c r="D21" s="15"/>
      <c r="E21" s="15"/>
      <c r="F21" s="15"/>
      <c r="G21" s="15"/>
      <c r="H21" s="15"/>
      <c r="I21" s="15"/>
      <c r="J21" s="15"/>
      <c r="K21" s="15"/>
      <c r="L21" s="15"/>
      <c r="M21" s="15"/>
      <c r="N21" s="15"/>
      <c r="O21" s="15"/>
      <c r="P21" s="15"/>
      <c r="W21" s="13"/>
      <c r="X21" s="13"/>
      <c r="Y21" s="13"/>
      <c r="Z21" s="13"/>
      <c r="AA21" s="13"/>
    </row>
    <row r="22" spans="1:33" ht="20.100000000000001" customHeight="1">
      <c r="A22" s="18"/>
      <c r="B22" s="15"/>
      <c r="C22" s="15"/>
      <c r="D22" s="15"/>
      <c r="E22" s="15"/>
      <c r="F22" s="15"/>
      <c r="G22" s="15"/>
      <c r="H22" s="15"/>
      <c r="I22" s="15"/>
      <c r="J22" s="15"/>
      <c r="K22" s="15"/>
      <c r="L22" s="15"/>
      <c r="M22" s="15"/>
      <c r="N22" s="15"/>
      <c r="O22" s="15"/>
      <c r="P22" s="15"/>
      <c r="W22" s="13"/>
      <c r="X22" s="13"/>
      <c r="Y22" s="13"/>
      <c r="Z22" s="13"/>
      <c r="AA22" s="13"/>
    </row>
    <row r="23" spans="1:33" ht="18.75" customHeight="1">
      <c r="A23" s="18"/>
      <c r="B23" s="15"/>
      <c r="C23" s="14"/>
      <c r="D23" s="14"/>
      <c r="E23" s="14"/>
      <c r="F23" s="14"/>
      <c r="G23" s="14"/>
      <c r="H23" s="14"/>
      <c r="I23" s="14"/>
      <c r="J23" s="14"/>
      <c r="K23" s="14"/>
      <c r="L23" s="14"/>
      <c r="M23" s="14"/>
      <c r="N23" s="14"/>
      <c r="O23" s="14"/>
      <c r="P23" s="14"/>
      <c r="W23" s="13"/>
      <c r="X23" s="13"/>
      <c r="Y23" s="13"/>
      <c r="Z23" s="13"/>
      <c r="AA23" s="13"/>
    </row>
    <row r="24" spans="1:33" ht="19.5" customHeight="1">
      <c r="B24" s="200" t="s">
        <v>200</v>
      </c>
      <c r="C24" s="200"/>
      <c r="D24" s="200"/>
      <c r="E24" s="200"/>
      <c r="F24" s="200"/>
      <c r="G24" s="200"/>
      <c r="H24" s="200"/>
      <c r="I24" s="200"/>
      <c r="J24" s="200"/>
      <c r="K24" s="200"/>
      <c r="L24" s="200"/>
      <c r="M24" s="200"/>
      <c r="N24" s="200"/>
      <c r="O24" s="200"/>
      <c r="P24" s="200"/>
      <c r="W24" s="13"/>
      <c r="X24" s="13"/>
      <c r="Y24" s="13"/>
      <c r="Z24" s="13"/>
      <c r="AA24" s="13"/>
      <c r="AB24" s="13"/>
      <c r="AC24" s="13"/>
      <c r="AD24" s="13"/>
      <c r="AE24" s="13"/>
      <c r="AF24" s="13"/>
      <c r="AG24" s="13"/>
    </row>
    <row r="25" spans="1:33" ht="5.0999999999999996" customHeight="1">
      <c r="B25" s="60"/>
      <c r="C25" s="61"/>
      <c r="D25" s="62"/>
      <c r="E25" s="60"/>
      <c r="F25" s="61"/>
      <c r="G25" s="62"/>
      <c r="H25" s="15"/>
      <c r="I25" s="15"/>
      <c r="J25" s="15"/>
      <c r="K25" s="15"/>
      <c r="L25" s="15"/>
      <c r="M25" s="15"/>
      <c r="N25" s="15"/>
      <c r="O25" s="15"/>
      <c r="P25" s="15"/>
      <c r="W25" s="13"/>
      <c r="X25" s="13"/>
      <c r="Y25" s="13"/>
      <c r="Z25" s="13"/>
      <c r="AA25" s="13"/>
      <c r="AB25" s="13"/>
      <c r="AC25" s="13"/>
      <c r="AD25" s="13"/>
      <c r="AE25" s="13"/>
      <c r="AF25" s="13"/>
      <c r="AG25" s="13"/>
    </row>
    <row r="26" spans="1:33" ht="20.100000000000001" customHeight="1">
      <c r="A26" s="18"/>
      <c r="B26" s="15"/>
      <c r="C26" s="15"/>
      <c r="D26" s="15"/>
      <c r="E26" s="15"/>
      <c r="F26" s="15"/>
      <c r="G26" s="15"/>
      <c r="H26" s="15"/>
      <c r="I26" s="15"/>
      <c r="J26" s="15"/>
      <c r="K26" s="15"/>
      <c r="L26" s="15"/>
      <c r="M26" s="15"/>
      <c r="N26" s="15"/>
      <c r="O26" s="15"/>
      <c r="P26" s="15"/>
      <c r="W26" s="13"/>
      <c r="X26" s="13"/>
      <c r="Y26" s="13"/>
      <c r="Z26" s="13"/>
      <c r="AA26" s="13"/>
    </row>
    <row r="27" spans="1:33" ht="20.100000000000001" customHeight="1">
      <c r="A27" s="18"/>
      <c r="B27" s="15"/>
      <c r="C27" s="15"/>
      <c r="D27" s="15"/>
      <c r="E27" s="15"/>
      <c r="F27" s="15"/>
      <c r="G27" s="15"/>
      <c r="H27" s="15"/>
      <c r="I27" s="15"/>
      <c r="J27" s="15"/>
      <c r="K27" s="15"/>
      <c r="L27" s="15"/>
      <c r="M27" s="15"/>
      <c r="N27" s="15"/>
      <c r="O27" s="15"/>
      <c r="P27" s="15"/>
      <c r="W27" s="13"/>
      <c r="X27" s="13"/>
      <c r="Y27" s="13"/>
      <c r="Z27" s="13"/>
      <c r="AA27" s="13"/>
    </row>
    <row r="28" spans="1:33" ht="20.100000000000001" customHeight="1">
      <c r="A28" s="18"/>
      <c r="B28" s="15"/>
      <c r="C28" s="15"/>
      <c r="D28" s="15"/>
      <c r="E28" s="15"/>
      <c r="F28" s="15"/>
      <c r="G28" s="15"/>
      <c r="H28" s="15"/>
      <c r="I28" s="15"/>
      <c r="J28" s="15"/>
      <c r="K28" s="15"/>
      <c r="L28" s="15"/>
      <c r="M28" s="15"/>
      <c r="N28" s="15"/>
      <c r="O28" s="15"/>
      <c r="P28" s="15"/>
      <c r="W28" s="13"/>
      <c r="X28" s="13"/>
      <c r="Y28" s="13"/>
      <c r="Z28" s="13"/>
      <c r="AA28" s="13"/>
    </row>
    <row r="29" spans="1:33" ht="20.100000000000001" customHeight="1">
      <c r="A29" s="18"/>
      <c r="B29" s="15"/>
      <c r="C29" s="15"/>
      <c r="D29" s="15"/>
      <c r="E29" s="15"/>
      <c r="F29" s="15"/>
      <c r="G29" s="15"/>
      <c r="H29" s="15"/>
      <c r="I29" s="15"/>
      <c r="J29" s="15"/>
      <c r="K29" s="15"/>
      <c r="L29" s="15"/>
      <c r="M29" s="15"/>
      <c r="N29" s="15"/>
      <c r="O29" s="15"/>
      <c r="P29" s="15"/>
      <c r="W29" s="13"/>
      <c r="X29" s="13"/>
      <c r="Y29" s="13"/>
      <c r="Z29" s="13"/>
      <c r="AA29" s="13"/>
    </row>
    <row r="30" spans="1:33" ht="20.100000000000001" customHeight="1">
      <c r="A30" s="18"/>
      <c r="B30" s="15"/>
      <c r="C30" s="15"/>
      <c r="D30" s="15"/>
      <c r="E30" s="15"/>
      <c r="F30" s="15"/>
      <c r="G30" s="15"/>
      <c r="H30" s="15"/>
      <c r="I30" s="15"/>
      <c r="J30" s="15"/>
      <c r="K30" s="15"/>
      <c r="L30" s="15"/>
      <c r="M30" s="15"/>
      <c r="N30" s="15"/>
      <c r="O30" s="15"/>
      <c r="P30" s="15"/>
      <c r="W30" s="13"/>
      <c r="X30" s="13"/>
      <c r="Y30" s="13"/>
      <c r="Z30" s="13"/>
      <c r="AA30" s="13"/>
    </row>
    <row r="31" spans="1:33" ht="20.100000000000001" customHeight="1">
      <c r="A31" s="18"/>
      <c r="B31" s="15"/>
      <c r="C31" s="15"/>
      <c r="D31" s="15"/>
      <c r="E31" s="15"/>
      <c r="F31" s="15"/>
      <c r="G31" s="15"/>
      <c r="H31" s="15"/>
      <c r="I31" s="15"/>
      <c r="J31" s="15"/>
      <c r="K31" s="15"/>
      <c r="L31" s="15"/>
      <c r="M31" s="15"/>
      <c r="N31" s="15"/>
      <c r="O31" s="15"/>
      <c r="P31" s="15"/>
      <c r="W31" s="13"/>
      <c r="X31" s="13"/>
      <c r="Y31" s="13"/>
      <c r="Z31" s="13"/>
      <c r="AA31" s="13"/>
    </row>
    <row r="32" spans="1:33" ht="20.100000000000001" customHeight="1">
      <c r="A32" s="18"/>
      <c r="B32" s="15"/>
      <c r="C32" s="15"/>
      <c r="D32" s="15"/>
      <c r="E32" s="15"/>
      <c r="F32" s="15"/>
      <c r="G32" s="15"/>
      <c r="H32" s="15"/>
      <c r="I32" s="15"/>
      <c r="J32" s="15"/>
      <c r="K32" s="15"/>
      <c r="L32" s="15"/>
      <c r="M32" s="15"/>
      <c r="N32" s="15"/>
      <c r="O32" s="15"/>
      <c r="P32" s="15"/>
      <c r="W32" s="13"/>
      <c r="X32" s="13"/>
      <c r="Y32" s="13"/>
      <c r="Z32" s="13"/>
      <c r="AA32" s="13"/>
    </row>
    <row r="33" spans="1:33" ht="20.100000000000001" customHeight="1">
      <c r="A33" s="18"/>
      <c r="B33" s="15"/>
      <c r="C33" s="15"/>
      <c r="D33" s="15"/>
      <c r="E33" s="15"/>
      <c r="F33" s="15"/>
      <c r="G33" s="15"/>
      <c r="H33" s="15"/>
      <c r="I33" s="15"/>
      <c r="J33" s="15"/>
      <c r="K33" s="15"/>
      <c r="L33" s="15"/>
      <c r="M33" s="15"/>
      <c r="N33" s="15"/>
      <c r="O33" s="15"/>
      <c r="P33" s="15"/>
      <c r="W33" s="13"/>
      <c r="X33" s="13"/>
      <c r="Y33" s="13"/>
      <c r="Z33" s="13"/>
      <c r="AA33" s="13"/>
    </row>
    <row r="34" spans="1:33" ht="20.100000000000001" customHeight="1">
      <c r="A34" s="18"/>
      <c r="B34" s="15"/>
      <c r="C34" s="15"/>
      <c r="D34" s="15"/>
      <c r="E34" s="15"/>
      <c r="F34" s="15"/>
      <c r="G34" s="15"/>
      <c r="H34" s="15"/>
      <c r="I34" s="15"/>
      <c r="J34" s="15"/>
      <c r="K34" s="15"/>
      <c r="L34" s="15"/>
      <c r="M34" s="15"/>
      <c r="N34" s="15"/>
      <c r="O34" s="15"/>
      <c r="P34" s="15"/>
      <c r="W34" s="13"/>
      <c r="X34" s="13"/>
      <c r="Y34" s="13"/>
      <c r="Z34" s="13"/>
      <c r="AA34" s="13"/>
    </row>
    <row r="35" spans="1:33" ht="20.100000000000001" customHeight="1">
      <c r="A35" s="18"/>
      <c r="B35" s="15"/>
      <c r="C35" s="15"/>
      <c r="D35" s="15"/>
      <c r="E35" s="15"/>
      <c r="F35" s="15"/>
      <c r="G35" s="15"/>
      <c r="H35" s="15"/>
      <c r="I35" s="15"/>
      <c r="J35" s="15"/>
      <c r="K35" s="15"/>
      <c r="L35" s="15"/>
      <c r="M35" s="15"/>
      <c r="N35" s="15"/>
      <c r="O35" s="15"/>
      <c r="P35" s="15"/>
      <c r="W35" s="13"/>
      <c r="X35" s="13"/>
      <c r="Y35" s="13"/>
      <c r="Z35" s="13"/>
      <c r="AA35" s="13"/>
    </row>
    <row r="36" spans="1:33" ht="20.100000000000001" customHeight="1">
      <c r="A36" s="18"/>
      <c r="B36" s="15"/>
      <c r="C36" s="15"/>
      <c r="D36" s="15"/>
      <c r="E36" s="15"/>
      <c r="F36" s="15"/>
      <c r="G36" s="15"/>
      <c r="H36" s="15"/>
      <c r="I36" s="15"/>
      <c r="J36" s="15"/>
      <c r="K36" s="15"/>
      <c r="L36" s="15"/>
      <c r="M36" s="15"/>
      <c r="N36" s="15"/>
      <c r="O36" s="15"/>
      <c r="P36" s="15"/>
      <c r="W36" s="13"/>
      <c r="X36" s="13"/>
      <c r="Y36" s="13"/>
      <c r="Z36" s="13"/>
      <c r="AA36" s="13"/>
    </row>
    <row r="37" spans="1:33" ht="20.100000000000001" customHeight="1">
      <c r="A37" s="18"/>
      <c r="B37" s="15"/>
      <c r="C37" s="15"/>
      <c r="D37" s="15"/>
      <c r="E37" s="15"/>
      <c r="F37" s="15"/>
      <c r="G37" s="15"/>
      <c r="H37" s="15"/>
      <c r="I37" s="15"/>
      <c r="J37" s="15"/>
      <c r="K37" s="15"/>
      <c r="L37" s="15"/>
      <c r="M37" s="15"/>
      <c r="N37" s="15"/>
      <c r="O37" s="15"/>
      <c r="P37" s="15"/>
      <c r="W37" s="13"/>
      <c r="X37" s="13"/>
      <c r="Y37" s="13"/>
      <c r="Z37" s="13"/>
      <c r="AA37" s="13"/>
    </row>
    <row r="38" spans="1:33" ht="20.100000000000001" customHeight="1">
      <c r="A38" s="18"/>
      <c r="B38" s="15"/>
      <c r="C38" s="15"/>
      <c r="D38" s="15"/>
      <c r="E38" s="15"/>
      <c r="F38" s="15"/>
      <c r="G38" s="15"/>
      <c r="H38" s="15"/>
      <c r="I38" s="15"/>
      <c r="J38" s="15"/>
      <c r="K38" s="15"/>
      <c r="L38" s="15"/>
      <c r="M38" s="15"/>
      <c r="N38" s="15"/>
      <c r="O38" s="15"/>
      <c r="P38" s="15"/>
      <c r="W38" s="13"/>
      <c r="X38" s="13"/>
      <c r="Y38" s="13"/>
      <c r="Z38" s="13"/>
      <c r="AA38" s="13"/>
    </row>
    <row r="39" spans="1:33" ht="20.100000000000001" customHeight="1">
      <c r="A39" s="18"/>
      <c r="B39" s="15"/>
      <c r="C39" s="15"/>
      <c r="D39" s="15"/>
      <c r="E39" s="15"/>
      <c r="F39" s="15"/>
      <c r="G39" s="15"/>
      <c r="H39" s="15"/>
      <c r="I39" s="15"/>
      <c r="J39" s="15"/>
      <c r="K39" s="15"/>
      <c r="L39" s="15"/>
      <c r="M39" s="15"/>
      <c r="N39" s="15"/>
      <c r="O39" s="15"/>
      <c r="P39" s="15"/>
      <c r="W39" s="13"/>
      <c r="X39" s="13"/>
      <c r="Y39" s="13"/>
      <c r="Z39" s="13"/>
      <c r="AA39" s="13"/>
    </row>
    <row r="40" spans="1:33" ht="20.100000000000001" customHeight="1">
      <c r="A40" s="18"/>
      <c r="B40" s="15"/>
      <c r="C40" s="15"/>
      <c r="D40" s="15"/>
      <c r="E40" s="15"/>
      <c r="F40" s="15"/>
      <c r="G40" s="15"/>
      <c r="H40" s="15"/>
      <c r="I40" s="15"/>
      <c r="J40" s="15"/>
      <c r="K40" s="15"/>
      <c r="L40" s="15"/>
      <c r="M40" s="15"/>
      <c r="N40" s="15"/>
      <c r="O40" s="15"/>
      <c r="P40" s="15"/>
      <c r="W40" s="13"/>
      <c r="X40" s="13"/>
      <c r="Y40" s="13"/>
      <c r="Z40" s="13"/>
      <c r="AA40" s="13"/>
    </row>
    <row r="41" spans="1:33" ht="20.100000000000001" customHeight="1">
      <c r="A41" s="18"/>
      <c r="B41" s="15"/>
      <c r="C41" s="15"/>
      <c r="D41" s="15"/>
      <c r="E41" s="15"/>
      <c r="F41" s="15"/>
      <c r="G41" s="15"/>
      <c r="H41" s="15"/>
      <c r="I41" s="15"/>
      <c r="J41" s="15"/>
      <c r="K41" s="15"/>
      <c r="L41" s="15"/>
      <c r="M41" s="15"/>
      <c r="N41" s="15"/>
      <c r="O41" s="15"/>
      <c r="P41" s="15"/>
      <c r="W41" s="13"/>
      <c r="X41" s="13"/>
      <c r="Y41" s="13"/>
      <c r="Z41" s="13"/>
      <c r="AA41" s="13"/>
    </row>
    <row r="42" spans="1:33" ht="20.100000000000001" customHeight="1">
      <c r="A42" s="18"/>
      <c r="B42" s="15"/>
      <c r="C42" s="15"/>
      <c r="D42" s="15"/>
      <c r="E42" s="15"/>
      <c r="F42" s="15"/>
      <c r="G42" s="15"/>
      <c r="H42" s="15"/>
      <c r="I42" s="15"/>
      <c r="J42" s="15"/>
      <c r="K42" s="15"/>
      <c r="L42" s="15"/>
      <c r="M42" s="15"/>
      <c r="N42" s="15"/>
      <c r="O42" s="15"/>
      <c r="P42" s="15"/>
      <c r="W42" s="13"/>
      <c r="X42" s="13"/>
      <c r="Y42" s="13"/>
      <c r="Z42" s="13"/>
      <c r="AA42" s="13"/>
    </row>
    <row r="43" spans="1:33" ht="18.75" customHeight="1">
      <c r="A43" s="18"/>
      <c r="B43" s="15"/>
      <c r="C43" s="14"/>
      <c r="D43" s="14"/>
      <c r="E43" s="14"/>
      <c r="F43" s="14"/>
      <c r="G43" s="14"/>
      <c r="H43" s="14"/>
      <c r="I43" s="14"/>
      <c r="J43" s="14"/>
      <c r="K43" s="14"/>
      <c r="L43" s="14"/>
      <c r="M43" s="14"/>
      <c r="N43" s="14"/>
      <c r="O43" s="14"/>
      <c r="P43" s="14"/>
      <c r="W43" s="13"/>
      <c r="X43" s="13"/>
      <c r="Y43" s="13"/>
      <c r="Z43" s="13"/>
      <c r="AA43" s="13"/>
    </row>
    <row r="44" spans="1:33" ht="19.5" customHeight="1">
      <c r="B44" s="200" t="s">
        <v>201</v>
      </c>
      <c r="C44" s="200"/>
      <c r="D44" s="200"/>
      <c r="E44" s="200"/>
      <c r="F44" s="200"/>
      <c r="G44" s="200"/>
      <c r="H44" s="200"/>
      <c r="I44" s="200"/>
      <c r="J44" s="200"/>
      <c r="K44" s="200"/>
      <c r="L44" s="200"/>
      <c r="M44" s="200"/>
      <c r="N44" s="200"/>
      <c r="O44" s="200"/>
      <c r="P44" s="200"/>
      <c r="W44" s="13"/>
      <c r="X44" s="13"/>
      <c r="Y44" s="13"/>
      <c r="Z44" s="13"/>
      <c r="AA44" s="13"/>
      <c r="AB44" s="13"/>
      <c r="AC44" s="13"/>
      <c r="AD44" s="13"/>
      <c r="AE44" s="13"/>
      <c r="AF44" s="13"/>
      <c r="AG44" s="13"/>
    </row>
    <row r="45" spans="1:33" ht="5.0999999999999996" customHeight="1">
      <c r="B45" s="60"/>
      <c r="C45" s="61"/>
      <c r="D45" s="62"/>
      <c r="E45" s="60"/>
      <c r="F45" s="61"/>
      <c r="G45" s="62"/>
      <c r="H45" s="15"/>
      <c r="I45" s="15"/>
      <c r="J45" s="15"/>
      <c r="K45" s="15"/>
      <c r="L45" s="15"/>
      <c r="M45" s="15"/>
      <c r="N45" s="15"/>
      <c r="O45" s="15"/>
      <c r="P45" s="15"/>
      <c r="W45" s="13"/>
      <c r="X45" s="13"/>
      <c r="Y45" s="13"/>
      <c r="Z45" s="13"/>
      <c r="AA45" s="13"/>
      <c r="AB45" s="13"/>
      <c r="AC45" s="13"/>
      <c r="AD45" s="13"/>
      <c r="AE45" s="13"/>
      <c r="AF45" s="13"/>
      <c r="AG45" s="13"/>
    </row>
    <row r="46" spans="1:33" ht="20.100000000000001" customHeight="1">
      <c r="A46" s="18"/>
      <c r="B46" s="15"/>
      <c r="C46" s="15"/>
      <c r="D46" s="15"/>
      <c r="E46" s="15"/>
      <c r="F46" s="15"/>
      <c r="G46" s="15"/>
      <c r="H46" s="15"/>
      <c r="I46" s="15"/>
      <c r="J46" s="15"/>
      <c r="K46" s="15"/>
      <c r="L46" s="15"/>
      <c r="M46" s="15"/>
      <c r="N46" s="15"/>
      <c r="O46" s="15"/>
      <c r="P46" s="15"/>
      <c r="W46" s="13"/>
      <c r="X46" s="13"/>
      <c r="Y46" s="13"/>
      <c r="Z46" s="13"/>
      <c r="AA46" s="13"/>
    </row>
    <row r="47" spans="1:33" ht="20.100000000000001" customHeight="1">
      <c r="A47" s="18"/>
      <c r="B47" s="15"/>
      <c r="C47" s="15"/>
      <c r="D47" s="15"/>
      <c r="E47" s="15"/>
      <c r="F47" s="15"/>
      <c r="G47" s="15"/>
      <c r="H47" s="15"/>
      <c r="I47" s="15"/>
      <c r="J47" s="15"/>
      <c r="K47" s="15"/>
      <c r="L47" s="15"/>
      <c r="M47" s="15"/>
      <c r="N47" s="15"/>
      <c r="O47" s="15"/>
      <c r="P47" s="15"/>
      <c r="W47" s="13"/>
      <c r="X47" s="13"/>
      <c r="Y47" s="13"/>
      <c r="Z47" s="13"/>
      <c r="AA47" s="13"/>
    </row>
    <row r="48" spans="1:33" ht="20.100000000000001" customHeight="1">
      <c r="A48" s="18"/>
      <c r="B48" s="15"/>
      <c r="C48" s="15"/>
      <c r="D48" s="15"/>
      <c r="E48" s="15"/>
      <c r="F48" s="15"/>
      <c r="G48" s="15"/>
      <c r="H48" s="15"/>
      <c r="I48" s="15"/>
      <c r="J48" s="15"/>
      <c r="K48" s="15"/>
      <c r="L48" s="15"/>
      <c r="M48" s="15"/>
      <c r="N48" s="15"/>
      <c r="O48" s="15"/>
      <c r="P48" s="15"/>
      <c r="W48" s="13"/>
      <c r="X48" s="13"/>
      <c r="Y48" s="13"/>
      <c r="Z48" s="13"/>
      <c r="AA48" s="13"/>
    </row>
    <row r="49" spans="1:33" ht="20.100000000000001" customHeight="1">
      <c r="A49" s="18"/>
      <c r="B49" s="15"/>
      <c r="C49" s="15"/>
      <c r="D49" s="15"/>
      <c r="E49" s="15"/>
      <c r="F49" s="15"/>
      <c r="G49" s="15"/>
      <c r="H49" s="15"/>
      <c r="I49" s="15"/>
      <c r="J49" s="15"/>
      <c r="K49" s="15"/>
      <c r="L49" s="15"/>
      <c r="M49" s="15"/>
      <c r="N49" s="15"/>
      <c r="O49" s="15"/>
      <c r="P49" s="15"/>
      <c r="W49" s="13"/>
      <c r="X49" s="13"/>
      <c r="Y49" s="13"/>
      <c r="Z49" s="13"/>
      <c r="AA49" s="13"/>
    </row>
    <row r="50" spans="1:33" ht="20.100000000000001" customHeight="1">
      <c r="A50" s="18"/>
      <c r="B50" s="15"/>
      <c r="C50" s="15"/>
      <c r="D50" s="15"/>
      <c r="E50" s="15"/>
      <c r="F50" s="15"/>
      <c r="G50" s="15"/>
      <c r="H50" s="15"/>
      <c r="I50" s="15"/>
      <c r="J50" s="15"/>
      <c r="K50" s="15"/>
      <c r="L50" s="15"/>
      <c r="M50" s="15"/>
      <c r="N50" s="15"/>
      <c r="O50" s="15"/>
      <c r="P50" s="15"/>
      <c r="W50" s="13"/>
      <c r="X50" s="13"/>
      <c r="Y50" s="13"/>
      <c r="Z50" s="13"/>
      <c r="AA50" s="13"/>
    </row>
    <row r="51" spans="1:33" ht="20.100000000000001" customHeight="1">
      <c r="A51" s="18"/>
      <c r="B51" s="15"/>
      <c r="C51" s="15"/>
      <c r="D51" s="15"/>
      <c r="E51" s="15"/>
      <c r="F51" s="15"/>
      <c r="G51" s="15"/>
      <c r="H51" s="15"/>
      <c r="I51" s="15"/>
      <c r="J51" s="15"/>
      <c r="K51" s="15"/>
      <c r="L51" s="15"/>
      <c r="M51" s="15"/>
      <c r="N51" s="15"/>
      <c r="O51" s="15"/>
      <c r="P51" s="15"/>
      <c r="W51" s="13"/>
      <c r="X51" s="13"/>
      <c r="Y51" s="13"/>
      <c r="Z51" s="13"/>
      <c r="AA51" s="13"/>
    </row>
    <row r="52" spans="1:33" ht="20.100000000000001" customHeight="1">
      <c r="A52" s="18"/>
      <c r="B52" s="15"/>
      <c r="C52" s="15"/>
      <c r="D52" s="15"/>
      <c r="E52" s="15"/>
      <c r="F52" s="15"/>
      <c r="G52" s="15"/>
      <c r="H52" s="15"/>
      <c r="I52" s="15"/>
      <c r="J52" s="15"/>
      <c r="K52" s="15"/>
      <c r="L52" s="15"/>
      <c r="M52" s="15"/>
      <c r="N52" s="15"/>
      <c r="O52" s="15"/>
      <c r="P52" s="15"/>
      <c r="W52" s="13"/>
      <c r="X52" s="13"/>
      <c r="Y52" s="13"/>
      <c r="Z52" s="13"/>
      <c r="AA52" s="13"/>
    </row>
    <row r="53" spans="1:33" ht="20.100000000000001" customHeight="1">
      <c r="A53" s="18"/>
      <c r="B53" s="15"/>
      <c r="C53" s="15"/>
      <c r="D53" s="15"/>
      <c r="E53" s="15"/>
      <c r="F53" s="15"/>
      <c r="G53" s="15"/>
      <c r="H53" s="15"/>
      <c r="I53" s="15"/>
      <c r="J53" s="15"/>
      <c r="K53" s="15"/>
      <c r="L53" s="15"/>
      <c r="M53" s="15"/>
      <c r="N53" s="15"/>
      <c r="O53" s="15"/>
      <c r="P53" s="15"/>
      <c r="W53" s="13"/>
      <c r="X53" s="13"/>
      <c r="Y53" s="13"/>
      <c r="Z53" s="13"/>
      <c r="AA53" s="13"/>
    </row>
    <row r="54" spans="1:33" ht="20.100000000000001" customHeight="1">
      <c r="A54" s="18"/>
      <c r="B54" s="15"/>
      <c r="C54" s="15"/>
      <c r="D54" s="15"/>
      <c r="E54" s="15"/>
      <c r="F54" s="15"/>
      <c r="G54" s="15"/>
      <c r="H54" s="15"/>
      <c r="I54" s="15"/>
      <c r="J54" s="15"/>
      <c r="K54" s="15"/>
      <c r="L54" s="15"/>
      <c r="M54" s="15"/>
      <c r="N54" s="15"/>
      <c r="O54" s="15"/>
      <c r="P54" s="15"/>
      <c r="W54" s="13"/>
      <c r="X54" s="13"/>
      <c r="Y54" s="13"/>
      <c r="Z54" s="13"/>
      <c r="AA54" s="13"/>
    </row>
    <row r="55" spans="1:33" ht="20.100000000000001" customHeight="1">
      <c r="A55" s="18"/>
      <c r="B55" s="15"/>
      <c r="C55" s="15"/>
      <c r="D55" s="15"/>
      <c r="E55" s="15"/>
      <c r="F55" s="15"/>
      <c r="G55" s="15"/>
      <c r="H55" s="15"/>
      <c r="I55" s="15"/>
      <c r="J55" s="15"/>
      <c r="K55" s="15"/>
      <c r="L55" s="15"/>
      <c r="M55" s="15"/>
      <c r="N55" s="15"/>
      <c r="O55" s="15"/>
      <c r="P55" s="15"/>
      <c r="W55" s="13"/>
      <c r="X55" s="13"/>
      <c r="Y55" s="13"/>
      <c r="Z55" s="13"/>
      <c r="AA55" s="13"/>
    </row>
    <row r="56" spans="1:33" ht="20.100000000000001" customHeight="1">
      <c r="A56" s="18"/>
      <c r="B56" s="15"/>
      <c r="C56" s="15"/>
      <c r="D56" s="15"/>
      <c r="E56" s="15"/>
      <c r="F56" s="15"/>
      <c r="G56" s="15"/>
      <c r="H56" s="15"/>
      <c r="I56" s="15"/>
      <c r="J56" s="15"/>
      <c r="K56" s="15"/>
      <c r="L56" s="15"/>
      <c r="M56" s="15"/>
      <c r="N56" s="15"/>
      <c r="O56" s="15"/>
      <c r="P56" s="15"/>
      <c r="W56" s="13"/>
      <c r="X56" s="13"/>
      <c r="Y56" s="13"/>
      <c r="Z56" s="13"/>
      <c r="AA56" s="13"/>
    </row>
    <row r="57" spans="1:33" ht="20.100000000000001" customHeight="1">
      <c r="A57" s="18"/>
      <c r="B57" s="15"/>
      <c r="C57" s="15"/>
      <c r="D57" s="15"/>
      <c r="E57" s="15"/>
      <c r="F57" s="15"/>
      <c r="G57" s="15"/>
      <c r="H57" s="15"/>
      <c r="I57" s="15"/>
      <c r="J57" s="15"/>
      <c r="K57" s="15"/>
      <c r="L57" s="15"/>
      <c r="M57" s="15"/>
      <c r="N57" s="15"/>
      <c r="O57" s="15"/>
      <c r="P57" s="15"/>
      <c r="W57" s="13"/>
      <c r="X57" s="13"/>
      <c r="Y57" s="13"/>
      <c r="Z57" s="13"/>
      <c r="AA57" s="13"/>
    </row>
    <row r="58" spans="1:33" ht="20.100000000000001" customHeight="1">
      <c r="A58" s="18"/>
      <c r="B58" s="15"/>
      <c r="C58" s="15"/>
      <c r="D58" s="15"/>
      <c r="E58" s="15"/>
      <c r="F58" s="15"/>
      <c r="G58" s="15"/>
      <c r="H58" s="15"/>
      <c r="I58" s="15"/>
      <c r="J58" s="15"/>
      <c r="K58" s="15"/>
      <c r="L58" s="15"/>
      <c r="M58" s="15"/>
      <c r="N58" s="15"/>
      <c r="O58" s="15"/>
      <c r="P58" s="15"/>
      <c r="W58" s="13"/>
      <c r="X58" s="13"/>
      <c r="Y58" s="13"/>
      <c r="Z58" s="13"/>
      <c r="AA58" s="13"/>
    </row>
    <row r="59" spans="1:33" ht="20.100000000000001" customHeight="1">
      <c r="A59" s="18"/>
      <c r="B59" s="15"/>
      <c r="C59" s="15"/>
      <c r="D59" s="15"/>
      <c r="E59" s="15"/>
      <c r="F59" s="15"/>
      <c r="G59" s="15"/>
      <c r="H59" s="15"/>
      <c r="I59" s="15"/>
      <c r="J59" s="15"/>
      <c r="K59" s="15"/>
      <c r="L59" s="15"/>
      <c r="M59" s="15"/>
      <c r="N59" s="15"/>
      <c r="O59" s="15"/>
      <c r="P59" s="15"/>
      <c r="W59" s="13"/>
      <c r="X59" s="13"/>
      <c r="Y59" s="13"/>
      <c r="Z59" s="13"/>
      <c r="AA59" s="13"/>
    </row>
    <row r="60" spans="1:33" ht="20.100000000000001" customHeight="1">
      <c r="A60" s="18"/>
      <c r="B60" s="15"/>
      <c r="C60" s="15"/>
      <c r="D60" s="15"/>
      <c r="E60" s="15"/>
      <c r="F60" s="15"/>
      <c r="G60" s="15"/>
      <c r="H60" s="15"/>
      <c r="I60" s="15"/>
      <c r="J60" s="15"/>
      <c r="K60" s="15"/>
      <c r="L60" s="15"/>
      <c r="M60" s="15"/>
      <c r="N60" s="15"/>
      <c r="O60" s="15"/>
      <c r="P60" s="15"/>
      <c r="W60" s="13"/>
      <c r="X60" s="13"/>
      <c r="Y60" s="13"/>
      <c r="Z60" s="13"/>
      <c r="AA60" s="13"/>
    </row>
    <row r="61" spans="1:33" ht="20.100000000000001" customHeight="1">
      <c r="A61" s="18"/>
      <c r="B61" s="15"/>
      <c r="C61" s="15"/>
      <c r="D61" s="15"/>
      <c r="E61" s="15"/>
      <c r="F61" s="15"/>
      <c r="G61" s="15"/>
      <c r="H61" s="15"/>
      <c r="I61" s="15"/>
      <c r="J61" s="15"/>
      <c r="K61" s="15"/>
      <c r="L61" s="15"/>
      <c r="M61" s="15"/>
      <c r="N61" s="15"/>
      <c r="O61" s="15"/>
      <c r="P61" s="15"/>
      <c r="W61" s="13"/>
      <c r="X61" s="13"/>
      <c r="Y61" s="13"/>
      <c r="Z61" s="13"/>
      <c r="AA61" s="13"/>
    </row>
    <row r="62" spans="1:33" ht="20.100000000000001" customHeight="1">
      <c r="A62" s="18"/>
      <c r="B62" s="15"/>
      <c r="C62" s="15"/>
      <c r="D62" s="15"/>
      <c r="E62" s="15"/>
      <c r="F62" s="15"/>
      <c r="G62" s="15"/>
      <c r="H62" s="15"/>
      <c r="I62" s="15"/>
      <c r="J62" s="15"/>
      <c r="K62" s="15"/>
      <c r="L62" s="15"/>
      <c r="M62" s="15"/>
      <c r="N62" s="15"/>
      <c r="O62" s="15"/>
      <c r="P62" s="15"/>
      <c r="W62" s="13"/>
      <c r="X62" s="13"/>
      <c r="Y62" s="13"/>
      <c r="Z62" s="13"/>
      <c r="AA62" s="13"/>
    </row>
    <row r="63" spans="1:33" ht="18.75" customHeight="1">
      <c r="A63" s="18"/>
      <c r="B63" s="15"/>
      <c r="C63" s="14"/>
      <c r="D63" s="14"/>
      <c r="E63" s="14"/>
      <c r="F63" s="14"/>
      <c r="G63" s="14"/>
      <c r="H63" s="14"/>
      <c r="I63" s="14"/>
      <c r="J63" s="14"/>
      <c r="K63" s="14"/>
      <c r="L63" s="14"/>
      <c r="M63" s="14"/>
      <c r="N63" s="14"/>
      <c r="O63" s="14"/>
      <c r="P63" s="14"/>
      <c r="W63" s="13"/>
      <c r="X63" s="13"/>
      <c r="Y63" s="13"/>
      <c r="Z63" s="13"/>
      <c r="AA63" s="13"/>
    </row>
    <row r="64" spans="1:33" ht="19.5" customHeight="1">
      <c r="B64" s="200" t="s">
        <v>202</v>
      </c>
      <c r="C64" s="200"/>
      <c r="D64" s="200"/>
      <c r="E64" s="200"/>
      <c r="F64" s="200"/>
      <c r="G64" s="200"/>
      <c r="H64" s="200"/>
      <c r="I64" s="200"/>
      <c r="J64" s="200"/>
      <c r="K64" s="200"/>
      <c r="L64" s="200"/>
      <c r="M64" s="200"/>
      <c r="N64" s="200"/>
      <c r="O64" s="200"/>
      <c r="P64" s="200"/>
      <c r="W64" s="13"/>
      <c r="X64" s="13"/>
      <c r="Y64" s="13"/>
      <c r="Z64" s="13"/>
      <c r="AA64" s="13"/>
      <c r="AB64" s="13"/>
      <c r="AC64" s="13"/>
      <c r="AD64" s="13"/>
      <c r="AE64" s="13"/>
      <c r="AF64" s="13"/>
      <c r="AG64" s="13"/>
    </row>
    <row r="65" spans="1:33" ht="5.0999999999999996" customHeight="1">
      <c r="B65" s="194"/>
      <c r="C65" s="195"/>
      <c r="D65" s="196"/>
      <c r="E65" s="194"/>
      <c r="F65" s="195"/>
      <c r="G65" s="196"/>
      <c r="H65" s="15"/>
      <c r="I65" s="15"/>
      <c r="J65" s="15"/>
      <c r="K65" s="15"/>
      <c r="L65" s="15"/>
      <c r="M65" s="15"/>
      <c r="N65" s="15"/>
      <c r="O65" s="15"/>
      <c r="P65" s="15"/>
      <c r="W65" s="13"/>
      <c r="X65" s="13"/>
      <c r="Y65" s="13"/>
      <c r="Z65" s="13"/>
      <c r="AA65" s="13"/>
      <c r="AB65" s="13"/>
      <c r="AC65" s="13"/>
      <c r="AD65" s="13"/>
      <c r="AE65" s="13"/>
      <c r="AF65" s="13"/>
      <c r="AG65" s="13"/>
    </row>
    <row r="66" spans="1:33" ht="20.100000000000001" customHeight="1">
      <c r="A66" s="18"/>
      <c r="B66" s="15"/>
      <c r="C66" s="15"/>
      <c r="D66" s="15"/>
      <c r="E66" s="15"/>
      <c r="F66" s="15"/>
      <c r="G66" s="15"/>
      <c r="H66" s="15"/>
      <c r="I66" s="15"/>
      <c r="J66" s="15"/>
      <c r="K66" s="15"/>
      <c r="L66" s="15"/>
      <c r="M66" s="15"/>
      <c r="N66" s="15"/>
      <c r="O66" s="15"/>
      <c r="P66" s="15"/>
      <c r="W66" s="13"/>
      <c r="X66" s="13"/>
      <c r="Y66" s="13"/>
      <c r="Z66" s="13"/>
      <c r="AA66" s="13"/>
    </row>
    <row r="67" spans="1:33" ht="20.100000000000001" customHeight="1">
      <c r="A67" s="18"/>
      <c r="B67" s="15"/>
      <c r="C67" s="15"/>
      <c r="D67" s="15"/>
      <c r="E67" s="15"/>
      <c r="F67" s="15"/>
      <c r="G67" s="15"/>
      <c r="H67" s="15"/>
      <c r="I67" s="15"/>
      <c r="J67" s="15"/>
      <c r="K67" s="15"/>
      <c r="L67" s="15"/>
      <c r="M67" s="15"/>
      <c r="N67" s="15"/>
      <c r="O67" s="15"/>
      <c r="P67" s="15"/>
      <c r="W67" s="13"/>
      <c r="X67" s="13"/>
      <c r="Y67" s="13"/>
      <c r="Z67" s="13"/>
      <c r="AA67" s="13"/>
    </row>
    <row r="68" spans="1:33" ht="20.100000000000001" customHeight="1">
      <c r="A68" s="18"/>
      <c r="B68" s="15"/>
      <c r="C68" s="15"/>
      <c r="D68" s="15"/>
      <c r="E68" s="15"/>
      <c r="F68" s="15"/>
      <c r="G68" s="15"/>
      <c r="H68" s="15"/>
      <c r="I68" s="15"/>
      <c r="J68" s="15"/>
      <c r="K68" s="15"/>
      <c r="L68" s="15"/>
      <c r="M68" s="15"/>
      <c r="N68" s="15"/>
      <c r="O68" s="15"/>
      <c r="P68" s="15"/>
      <c r="W68" s="13"/>
      <c r="X68" s="13"/>
      <c r="Y68" s="13"/>
      <c r="Z68" s="13"/>
      <c r="AA68" s="13"/>
    </row>
    <row r="69" spans="1:33" ht="20.100000000000001" customHeight="1">
      <c r="A69" s="18"/>
      <c r="B69" s="15"/>
      <c r="C69" s="15"/>
      <c r="D69" s="15"/>
      <c r="E69" s="15"/>
      <c r="F69" s="15"/>
      <c r="G69" s="15"/>
      <c r="H69" s="15"/>
      <c r="I69" s="15"/>
      <c r="J69" s="15"/>
      <c r="K69" s="15"/>
      <c r="L69" s="15"/>
      <c r="M69" s="15"/>
      <c r="N69" s="15"/>
      <c r="O69" s="15"/>
      <c r="P69" s="15"/>
      <c r="W69" s="13"/>
      <c r="X69" s="13"/>
      <c r="Y69" s="13"/>
      <c r="Z69" s="13"/>
      <c r="AA69" s="13"/>
    </row>
    <row r="70" spans="1:33" ht="20.100000000000001" customHeight="1">
      <c r="A70" s="18"/>
      <c r="B70" s="15"/>
      <c r="C70" s="15"/>
      <c r="D70" s="15"/>
      <c r="E70" s="15"/>
      <c r="F70" s="15"/>
      <c r="G70" s="15"/>
      <c r="H70" s="15"/>
      <c r="I70" s="15"/>
      <c r="J70" s="15"/>
      <c r="K70" s="15"/>
      <c r="L70" s="15"/>
      <c r="M70" s="15"/>
      <c r="N70" s="15"/>
      <c r="O70" s="15"/>
      <c r="P70" s="15"/>
      <c r="W70" s="13"/>
      <c r="X70" s="13"/>
      <c r="Y70" s="13"/>
      <c r="Z70" s="13"/>
      <c r="AA70" s="13"/>
    </row>
    <row r="71" spans="1:33" ht="20.100000000000001" customHeight="1">
      <c r="A71" s="18"/>
      <c r="B71" s="15"/>
      <c r="C71" s="15"/>
      <c r="D71" s="15"/>
      <c r="E71" s="15"/>
      <c r="F71" s="15"/>
      <c r="G71" s="15"/>
      <c r="H71" s="15"/>
      <c r="I71" s="15"/>
      <c r="J71" s="15"/>
      <c r="K71" s="15"/>
      <c r="L71" s="15"/>
      <c r="M71" s="15"/>
      <c r="N71" s="15"/>
      <c r="O71" s="15"/>
      <c r="P71" s="15"/>
      <c r="W71" s="13"/>
      <c r="X71" s="13"/>
      <c r="Y71" s="13"/>
      <c r="Z71" s="13"/>
      <c r="AA71" s="13"/>
    </row>
    <row r="72" spans="1:33" ht="20.100000000000001" customHeight="1">
      <c r="A72" s="18"/>
      <c r="B72" s="15"/>
      <c r="C72" s="15"/>
      <c r="D72" s="15"/>
      <c r="E72" s="15"/>
      <c r="F72" s="15"/>
      <c r="G72" s="15"/>
      <c r="H72" s="15"/>
      <c r="I72" s="15"/>
      <c r="J72" s="15"/>
      <c r="K72" s="15"/>
      <c r="L72" s="15"/>
      <c r="M72" s="15"/>
      <c r="N72" s="15"/>
      <c r="O72" s="15"/>
      <c r="P72" s="15"/>
      <c r="W72" s="13"/>
      <c r="X72" s="13"/>
      <c r="Y72" s="13"/>
      <c r="Z72" s="13"/>
      <c r="AA72" s="13"/>
    </row>
    <row r="73" spans="1:33" ht="20.100000000000001" customHeight="1">
      <c r="A73" s="18"/>
      <c r="B73" s="15"/>
      <c r="C73" s="15"/>
      <c r="D73" s="15"/>
      <c r="E73" s="15"/>
      <c r="F73" s="15"/>
      <c r="G73" s="15"/>
      <c r="H73" s="15"/>
      <c r="I73" s="15"/>
      <c r="J73" s="15"/>
      <c r="K73" s="15"/>
      <c r="L73" s="15"/>
      <c r="M73" s="15"/>
      <c r="N73" s="15"/>
      <c r="O73" s="15"/>
      <c r="P73" s="15"/>
      <c r="W73" s="13"/>
      <c r="X73" s="13"/>
      <c r="Y73" s="13"/>
      <c r="Z73" s="13"/>
      <c r="AA73" s="13"/>
    </row>
    <row r="74" spans="1:33" ht="20.100000000000001" customHeight="1">
      <c r="A74" s="18"/>
      <c r="B74" s="15"/>
      <c r="C74" s="15"/>
      <c r="D74" s="15"/>
      <c r="E74" s="15"/>
      <c r="F74" s="15"/>
      <c r="G74" s="15"/>
      <c r="H74" s="15"/>
      <c r="I74" s="15"/>
      <c r="J74" s="15"/>
      <c r="K74" s="15"/>
      <c r="L74" s="15"/>
      <c r="M74" s="15"/>
      <c r="N74" s="15"/>
      <c r="O74" s="15"/>
      <c r="P74" s="15"/>
      <c r="W74" s="13"/>
      <c r="X74" s="13"/>
      <c r="Y74" s="13"/>
      <c r="Z74" s="13"/>
      <c r="AA74" s="13"/>
    </row>
    <row r="75" spans="1:33" ht="20.100000000000001" customHeight="1">
      <c r="A75" s="18"/>
      <c r="B75" s="15"/>
      <c r="C75" s="15"/>
      <c r="D75" s="15"/>
      <c r="E75" s="15"/>
      <c r="F75" s="15"/>
      <c r="G75" s="15"/>
      <c r="H75" s="15"/>
      <c r="I75" s="15"/>
      <c r="J75" s="15"/>
      <c r="K75" s="15"/>
      <c r="L75" s="15"/>
      <c r="M75" s="15"/>
      <c r="N75" s="15"/>
      <c r="O75" s="15"/>
      <c r="P75" s="15"/>
      <c r="W75" s="13"/>
      <c r="X75" s="13"/>
      <c r="Y75" s="13"/>
      <c r="Z75" s="13"/>
      <c r="AA75" s="13"/>
    </row>
    <row r="76" spans="1:33" ht="20.100000000000001" customHeight="1">
      <c r="A76" s="18"/>
      <c r="B76" s="15"/>
      <c r="C76" s="15"/>
      <c r="D76" s="15"/>
      <c r="E76" s="15"/>
      <c r="F76" s="15"/>
      <c r="G76" s="15"/>
      <c r="H76" s="15"/>
      <c r="I76" s="15"/>
      <c r="J76" s="15"/>
      <c r="K76" s="15"/>
      <c r="L76" s="15"/>
      <c r="M76" s="15"/>
      <c r="N76" s="15"/>
      <c r="O76" s="15"/>
      <c r="P76" s="15"/>
      <c r="W76" s="13"/>
      <c r="X76" s="13"/>
      <c r="Y76" s="13"/>
      <c r="Z76" s="13"/>
      <c r="AA76" s="13"/>
    </row>
    <row r="77" spans="1:33" ht="20.100000000000001" customHeight="1">
      <c r="A77" s="18"/>
      <c r="B77" s="15"/>
      <c r="C77" s="15"/>
      <c r="D77" s="15"/>
      <c r="E77" s="15"/>
      <c r="F77" s="15"/>
      <c r="G77" s="15"/>
      <c r="H77" s="15"/>
      <c r="I77" s="15"/>
      <c r="J77" s="15"/>
      <c r="K77" s="15"/>
      <c r="L77" s="15"/>
      <c r="M77" s="15"/>
      <c r="N77" s="15"/>
      <c r="O77" s="15"/>
      <c r="P77" s="15"/>
      <c r="W77" s="13"/>
      <c r="X77" s="13"/>
      <c r="Y77" s="13"/>
      <c r="Z77" s="13"/>
      <c r="AA77" s="13"/>
    </row>
    <row r="78" spans="1:33" ht="20.100000000000001" customHeight="1">
      <c r="A78" s="18"/>
      <c r="B78" s="15"/>
      <c r="C78" s="15"/>
      <c r="D78" s="15"/>
      <c r="E78" s="15"/>
      <c r="F78" s="15"/>
      <c r="G78" s="15"/>
      <c r="H78" s="15"/>
      <c r="I78" s="15"/>
      <c r="J78" s="15"/>
      <c r="K78" s="15"/>
      <c r="L78" s="15"/>
      <c r="M78" s="15"/>
      <c r="N78" s="15"/>
      <c r="O78" s="15"/>
      <c r="P78" s="15"/>
      <c r="W78" s="13"/>
      <c r="X78" s="13"/>
      <c r="Y78" s="13"/>
      <c r="Z78" s="13"/>
      <c r="AA78" s="13"/>
    </row>
    <row r="79" spans="1:33" ht="20.100000000000001" customHeight="1">
      <c r="A79" s="18"/>
      <c r="B79" s="15"/>
      <c r="C79" s="15"/>
      <c r="D79" s="15"/>
      <c r="E79" s="15"/>
      <c r="F79" s="15"/>
      <c r="G79" s="15"/>
      <c r="H79" s="15"/>
      <c r="I79" s="15"/>
      <c r="J79" s="15"/>
      <c r="K79" s="15"/>
      <c r="L79" s="15"/>
      <c r="M79" s="15"/>
      <c r="N79" s="15"/>
      <c r="O79" s="15"/>
      <c r="P79" s="15"/>
      <c r="W79" s="13"/>
      <c r="X79" s="13"/>
      <c r="Y79" s="13"/>
      <c r="Z79" s="13"/>
      <c r="AA79" s="13"/>
    </row>
    <row r="80" spans="1:33" ht="20.100000000000001" customHeight="1">
      <c r="A80" s="18"/>
      <c r="B80" s="15"/>
      <c r="C80" s="15"/>
      <c r="D80" s="15"/>
      <c r="E80" s="15"/>
      <c r="F80" s="15"/>
      <c r="G80" s="15"/>
      <c r="H80" s="15"/>
      <c r="I80" s="15"/>
      <c r="J80" s="15"/>
      <c r="K80" s="15"/>
      <c r="L80" s="15"/>
      <c r="M80" s="15"/>
      <c r="N80" s="15"/>
      <c r="O80" s="15"/>
      <c r="P80" s="15"/>
      <c r="W80" s="13"/>
      <c r="X80" s="13"/>
      <c r="Y80" s="13"/>
      <c r="Z80" s="13"/>
      <c r="AA80" s="13"/>
    </row>
    <row r="81" spans="1:27" ht="20.100000000000001" customHeight="1">
      <c r="A81" s="18"/>
      <c r="B81" s="15"/>
      <c r="C81" s="15"/>
      <c r="D81" s="15"/>
      <c r="E81" s="15"/>
      <c r="F81" s="15"/>
      <c r="G81" s="15"/>
      <c r="H81" s="15"/>
      <c r="I81" s="15"/>
      <c r="J81" s="15"/>
      <c r="K81" s="15"/>
      <c r="L81" s="15"/>
      <c r="M81" s="15"/>
      <c r="N81" s="15"/>
      <c r="O81" s="15"/>
      <c r="P81" s="15"/>
      <c r="W81" s="13"/>
      <c r="X81" s="13"/>
      <c r="Y81" s="13"/>
      <c r="Z81" s="13"/>
      <c r="AA81" s="13"/>
    </row>
    <row r="82" spans="1:27" ht="20.100000000000001" customHeight="1">
      <c r="A82" s="18"/>
      <c r="B82" s="15"/>
      <c r="C82" s="15"/>
      <c r="D82" s="15"/>
      <c r="E82" s="15"/>
      <c r="F82" s="15"/>
      <c r="G82" s="15"/>
      <c r="H82" s="15"/>
      <c r="I82" s="15"/>
      <c r="J82" s="15"/>
      <c r="K82" s="15"/>
      <c r="L82" s="15"/>
      <c r="M82" s="15"/>
      <c r="N82" s="15"/>
      <c r="O82" s="15"/>
      <c r="P82" s="15"/>
      <c r="W82" s="13"/>
      <c r="X82" s="13"/>
      <c r="Y82" s="13"/>
      <c r="Z82" s="13"/>
      <c r="AA82" s="13"/>
    </row>
    <row r="83" spans="1:27" ht="18.75" customHeight="1">
      <c r="A83" s="18"/>
      <c r="B83" s="15"/>
      <c r="C83" s="14"/>
      <c r="D83" s="14"/>
      <c r="E83" s="14"/>
      <c r="F83" s="14"/>
      <c r="G83" s="14"/>
      <c r="H83" s="14"/>
      <c r="I83" s="14"/>
      <c r="J83" s="14"/>
      <c r="K83" s="14"/>
      <c r="L83" s="14"/>
      <c r="M83" s="14"/>
      <c r="N83" s="14"/>
      <c r="O83" s="14"/>
      <c r="P83" s="14"/>
      <c r="W83" s="13"/>
      <c r="X83" s="13"/>
      <c r="Y83" s="13"/>
      <c r="Z83" s="13"/>
      <c r="AA83" s="13"/>
    </row>
  </sheetData>
  <mergeCells count="9">
    <mergeCell ref="B2:P2"/>
    <mergeCell ref="B4:P4"/>
    <mergeCell ref="B5:D5"/>
    <mergeCell ref="E5:G5"/>
    <mergeCell ref="B65:D65"/>
    <mergeCell ref="E65:G65"/>
    <mergeCell ref="B64:P64"/>
    <mergeCell ref="B44:P44"/>
    <mergeCell ref="B24:P24"/>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更新履歴</vt:lpstr>
      <vt:lpstr>入力シートA</vt:lpstr>
      <vt:lpstr>入力シートB</vt:lpstr>
      <vt:lpstr>試算結果（表形式）</vt:lpstr>
      <vt:lpstr>試算結果（グラフ形式）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東京都</cp:lastModifiedBy>
  <cp:revision/>
  <cp:lastPrinted>2024-02-26T13:16:46Z</cp:lastPrinted>
  <dcterms:created xsi:type="dcterms:W3CDTF">2023-12-04T11:25:44Z</dcterms:created>
  <dcterms:modified xsi:type="dcterms:W3CDTF">2024-03-27T08:28:43Z</dcterms:modified>
  <cp:category/>
  <cp:contentStatus/>
</cp:coreProperties>
</file>