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戦災復興事業" sheetId="1" r:id="rId1"/>
    <sheet name="都市改造事業" sheetId="2" r:id="rId2"/>
    <sheet name="都施行事業" sheetId="3" r:id="rId3"/>
  </sheets>
  <definedNames>
    <definedName name="a" localSheetId="0">'戦災復興事業'!$A$1:$R$39</definedName>
    <definedName name="a" localSheetId="1">'都市改造事業'!$A$1:$R$19</definedName>
    <definedName name="a" localSheetId="2">'都施行事業'!$A$1:$R$32</definedName>
    <definedName name="_xlnm.Print_Area" localSheetId="0">'戦災復興事業'!$A$1:$R$39</definedName>
    <definedName name="_xlnm.Print_Area" localSheetId="1">'都市改造事業'!$A$1:$R$19</definedName>
    <definedName name="_xlnm.Print_Area" localSheetId="2">'都施行事業'!$A$1:$R$32</definedName>
  </definedNames>
  <calcPr fullCalcOnLoad="1"/>
</workbook>
</file>

<file path=xl/sharedStrings.xml><?xml version="1.0" encoding="utf-8"?>
<sst xmlns="http://schemas.openxmlformats.org/spreadsheetml/2006/main" count="226" uniqueCount="184">
  <si>
    <t>地区名</t>
  </si>
  <si>
    <t>施行位置</t>
  </si>
  <si>
    <t>面　積　　㎡</t>
  </si>
  <si>
    <t>事業計画決定公告日</t>
  </si>
  <si>
    <t>総事業費　　億円</t>
  </si>
  <si>
    <t>整理前公共用地　㎡</t>
  </si>
  <si>
    <t>うち道路</t>
  </si>
  <si>
    <t>うち公園</t>
  </si>
  <si>
    <t>うちその他</t>
  </si>
  <si>
    <t>整理後公共用地　㎡</t>
  </si>
  <si>
    <t>保留地　㎡</t>
  </si>
  <si>
    <t>減歩率　％</t>
  </si>
  <si>
    <t>公共減歩</t>
  </si>
  <si>
    <t>保留地減歩</t>
  </si>
  <si>
    <t>換地処分公告日</t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</si>
  <si>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1</t>
    </r>
    <r>
      <rPr>
        <sz val="11"/>
        <rFont val="DejaVu Sans"/>
        <family val="2"/>
      </rPr>
      <t>地区</t>
    </r>
  </si>
  <si>
    <r>
      <rPr>
        <sz val="10"/>
        <rFont val="DejaVu Sans"/>
        <family val="2"/>
      </rPr>
      <t>港区麻布</t>
    </r>
    <r>
      <rPr>
        <sz val="10"/>
        <rFont val="ＭＳ Ｐ明朝"/>
        <family val="1"/>
      </rPr>
      <t>10</t>
    </r>
    <r>
      <rPr>
        <sz val="10"/>
        <rFont val="DejaVu Sans"/>
        <family val="2"/>
      </rPr>
      <t>番付近</t>
    </r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</si>
  <si>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2</t>
    </r>
    <r>
      <rPr>
        <sz val="11"/>
        <rFont val="DejaVu Sans"/>
        <family val="2"/>
      </rPr>
      <t>地区</t>
    </r>
  </si>
  <si>
    <r>
      <rPr>
        <sz val="10"/>
        <rFont val="DejaVu Sans"/>
        <family val="2"/>
      </rPr>
      <t>新宿区新宿</t>
    </r>
    <r>
      <rPr>
        <sz val="10"/>
        <rFont val="ＭＳ Ｐ明朝"/>
        <family val="1"/>
      </rPr>
      <t>2</t>
    </r>
    <r>
      <rPr>
        <sz val="10"/>
        <rFont val="DejaVu Sans"/>
        <family val="2"/>
      </rPr>
      <t>丁目付近</t>
    </r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</si>
  <si>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3</t>
    </r>
    <r>
      <rPr>
        <sz val="11"/>
        <rFont val="DejaVu Sans"/>
        <family val="2"/>
      </rPr>
      <t>地区</t>
    </r>
  </si>
  <si>
    <t>文京区旧教育大学東側付近</t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</si>
  <si>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4</t>
    </r>
    <r>
      <rPr>
        <sz val="11"/>
        <rFont val="DejaVu Sans"/>
        <family val="2"/>
      </rPr>
      <t>地区</t>
    </r>
  </si>
  <si>
    <t>墨田区錦糸町南側付近</t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</si>
  <si>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5</t>
    </r>
    <r>
      <rPr>
        <sz val="11"/>
        <rFont val="DejaVu Sans"/>
        <family val="2"/>
      </rPr>
      <t>地区</t>
    </r>
  </si>
  <si>
    <t>品川区五反田駅付近</t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</si>
  <si>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6</t>
    </r>
    <r>
      <rPr>
        <sz val="11"/>
        <rFont val="DejaVu Sans"/>
        <family val="2"/>
      </rPr>
      <t>地区</t>
    </r>
  </si>
  <si>
    <t>品川区大森駅東側付近</t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</si>
  <si>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7</t>
    </r>
    <r>
      <rPr>
        <sz val="11"/>
        <rFont val="DejaVu Sans"/>
        <family val="2"/>
      </rPr>
      <t>地区</t>
    </r>
  </si>
  <si>
    <t>大田区大森駅東側付近</t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</si>
  <si>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8</t>
    </r>
    <r>
      <rPr>
        <sz val="11"/>
        <rFont val="DejaVu Sans"/>
        <family val="2"/>
      </rPr>
      <t>地区（全体）</t>
    </r>
  </si>
  <si>
    <t>渋谷区渋谷駅付近</t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</si>
  <si>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8</t>
    </r>
    <r>
      <rPr>
        <sz val="11"/>
        <rFont val="DejaVu Sans"/>
        <family val="2"/>
      </rPr>
      <t>地区</t>
    </r>
    <r>
      <rPr>
        <sz val="11"/>
        <rFont val="ＭＳ Ｐ明朝"/>
        <family val="1"/>
      </rPr>
      <t>(1</t>
    </r>
    <r>
      <rPr>
        <sz val="11"/>
        <rFont val="DejaVu Sans"/>
        <family val="2"/>
      </rPr>
      <t>工区</t>
    </r>
    <r>
      <rPr>
        <sz val="11"/>
        <rFont val="ＭＳ Ｐ明朝"/>
        <family val="1"/>
      </rPr>
      <t>)</t>
    </r>
  </si>
  <si>
    <r>
      <rPr>
        <sz val="10"/>
        <rFont val="DejaVu Sans"/>
        <family val="2"/>
      </rPr>
      <t>渋谷区渋谷駅付近</t>
    </r>
    <r>
      <rPr>
        <sz val="10"/>
        <rFont val="ＭＳ Ｐ明朝"/>
        <family val="1"/>
      </rPr>
      <t>(</t>
    </r>
    <r>
      <rPr>
        <sz val="10"/>
        <rFont val="DejaVu Sans"/>
        <family val="2"/>
      </rPr>
      <t>東側）</t>
    </r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</si>
  <si>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8</t>
    </r>
    <r>
      <rPr>
        <sz val="11"/>
        <rFont val="DejaVu Sans"/>
        <family val="2"/>
      </rPr>
      <t>地区</t>
    </r>
    <r>
      <rPr>
        <sz val="11"/>
        <rFont val="ＭＳ Ｐ明朝"/>
        <family val="1"/>
      </rPr>
      <t>(2</t>
    </r>
    <r>
      <rPr>
        <sz val="11"/>
        <rFont val="DejaVu Sans"/>
        <family val="2"/>
      </rPr>
      <t>工区</t>
    </r>
    <r>
      <rPr>
        <sz val="11"/>
        <rFont val="ＭＳ Ｐ明朝"/>
        <family val="1"/>
      </rPr>
      <t>)</t>
    </r>
  </si>
  <si>
    <r>
      <rPr>
        <sz val="10"/>
        <rFont val="DejaVu Sans"/>
        <family val="2"/>
      </rPr>
      <t>渋谷区渋谷駅付近</t>
    </r>
    <r>
      <rPr>
        <sz val="10"/>
        <rFont val="ＭＳ Ｐ明朝"/>
        <family val="1"/>
      </rPr>
      <t>(</t>
    </r>
    <r>
      <rPr>
        <sz val="10"/>
        <rFont val="DejaVu Sans"/>
        <family val="2"/>
      </rPr>
      <t>西側）</t>
    </r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</si>
  <si>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9</t>
    </r>
    <r>
      <rPr>
        <sz val="11"/>
        <rFont val="DejaVu Sans"/>
        <family val="2"/>
      </rPr>
      <t>地区（全体）</t>
    </r>
  </si>
  <si>
    <t>新宿区新宿駅付近</t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</si>
  <si>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9</t>
    </r>
    <r>
      <rPr>
        <sz val="11"/>
        <rFont val="DejaVu Sans"/>
        <family val="2"/>
      </rPr>
      <t>地区</t>
    </r>
    <r>
      <rPr>
        <sz val="11"/>
        <rFont val="ＭＳ Ｐ明朝"/>
        <family val="1"/>
      </rPr>
      <t>(1</t>
    </r>
    <r>
      <rPr>
        <sz val="11"/>
        <rFont val="DejaVu Sans"/>
        <family val="2"/>
      </rPr>
      <t>工区</t>
    </r>
    <r>
      <rPr>
        <sz val="11"/>
        <rFont val="ＭＳ Ｐ明朝"/>
        <family val="1"/>
      </rPr>
      <t>)</t>
    </r>
  </si>
  <si>
    <r>
      <rPr>
        <sz val="10"/>
        <rFont val="DejaVu Sans"/>
        <family val="2"/>
      </rPr>
      <t>新宿区新宿駅付近</t>
    </r>
    <r>
      <rPr>
        <sz val="10"/>
        <rFont val="ＭＳ Ｐ明朝"/>
        <family val="1"/>
      </rPr>
      <t>(</t>
    </r>
    <r>
      <rPr>
        <sz val="10"/>
        <rFont val="DejaVu Sans"/>
        <family val="2"/>
      </rPr>
      <t>西側）</t>
    </r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</si>
  <si>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9</t>
    </r>
    <r>
      <rPr>
        <sz val="11"/>
        <rFont val="DejaVu Sans"/>
        <family val="2"/>
      </rPr>
      <t>地区</t>
    </r>
    <r>
      <rPr>
        <sz val="11"/>
        <rFont val="ＭＳ Ｐ明朝"/>
        <family val="1"/>
      </rPr>
      <t>(2</t>
    </r>
    <r>
      <rPr>
        <sz val="11"/>
        <rFont val="DejaVu Sans"/>
        <family val="2"/>
      </rPr>
      <t>工区</t>
    </r>
    <r>
      <rPr>
        <sz val="11"/>
        <rFont val="ＭＳ Ｐ明朝"/>
        <family val="1"/>
      </rPr>
      <t>)</t>
    </r>
  </si>
  <si>
    <r>
      <rPr>
        <sz val="10"/>
        <rFont val="DejaVu Sans"/>
        <family val="2"/>
      </rPr>
      <t>新宿区新宿駅付近</t>
    </r>
    <r>
      <rPr>
        <sz val="10"/>
        <rFont val="ＭＳ Ｐ明朝"/>
        <family val="1"/>
      </rPr>
      <t>(</t>
    </r>
    <r>
      <rPr>
        <sz val="10"/>
        <rFont val="DejaVu Sans"/>
        <family val="2"/>
      </rPr>
      <t>東側）</t>
    </r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</si>
  <si>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10</t>
    </r>
    <r>
      <rPr>
        <sz val="11"/>
        <rFont val="DejaVu Sans"/>
        <family val="2"/>
      </rPr>
      <t>地区（全体）</t>
    </r>
  </si>
  <si>
    <t>豊島区池袋駅付近</t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</si>
  <si>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10</t>
    </r>
    <r>
      <rPr>
        <sz val="11"/>
        <rFont val="DejaVu Sans"/>
        <family val="2"/>
      </rPr>
      <t>地区</t>
    </r>
    <r>
      <rPr>
        <sz val="11"/>
        <rFont val="ＭＳ Ｐ明朝"/>
        <family val="1"/>
      </rPr>
      <t>(1</t>
    </r>
    <r>
      <rPr>
        <sz val="11"/>
        <rFont val="DejaVu Sans"/>
        <family val="2"/>
      </rPr>
      <t>工区</t>
    </r>
    <r>
      <rPr>
        <sz val="11"/>
        <rFont val="ＭＳ Ｐ明朝"/>
        <family val="1"/>
      </rPr>
      <t>)</t>
    </r>
  </si>
  <si>
    <r>
      <rPr>
        <sz val="10"/>
        <rFont val="DejaVu Sans"/>
        <family val="2"/>
      </rPr>
      <t>豊島区池袋駅付近</t>
    </r>
    <r>
      <rPr>
        <sz val="10"/>
        <rFont val="ＭＳ Ｐ明朝"/>
        <family val="1"/>
      </rPr>
      <t>(</t>
    </r>
    <r>
      <rPr>
        <sz val="10"/>
        <rFont val="DejaVu Sans"/>
        <family val="2"/>
      </rPr>
      <t>東側）</t>
    </r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</si>
  <si>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10</t>
    </r>
    <r>
      <rPr>
        <sz val="11"/>
        <rFont val="DejaVu Sans"/>
        <family val="2"/>
      </rPr>
      <t>地区</t>
    </r>
    <r>
      <rPr>
        <sz val="11"/>
        <rFont val="ＭＳ Ｐ明朝"/>
        <family val="1"/>
      </rPr>
      <t>(2</t>
    </r>
    <r>
      <rPr>
        <sz val="11"/>
        <rFont val="DejaVu Sans"/>
        <family val="2"/>
      </rPr>
      <t>工区</t>
    </r>
    <r>
      <rPr>
        <sz val="11"/>
        <rFont val="ＭＳ Ｐ明朝"/>
        <family val="1"/>
      </rPr>
      <t>)</t>
    </r>
  </si>
  <si>
    <r>
      <rPr>
        <sz val="10"/>
        <rFont val="DejaVu Sans"/>
        <family val="2"/>
      </rPr>
      <t>豊島区池袋駅付近</t>
    </r>
    <r>
      <rPr>
        <sz val="10"/>
        <rFont val="ＭＳ Ｐ明朝"/>
        <family val="1"/>
      </rPr>
      <t>(</t>
    </r>
    <r>
      <rPr>
        <sz val="10"/>
        <rFont val="DejaVu Sans"/>
        <family val="2"/>
      </rPr>
      <t>西側）</t>
    </r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</si>
  <si>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11</t>
    </r>
    <r>
      <rPr>
        <sz val="11"/>
        <rFont val="DejaVu Sans"/>
        <family val="2"/>
      </rPr>
      <t>地区</t>
    </r>
  </si>
  <si>
    <t>北区王子駅付近</t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</si>
  <si>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12</t>
    </r>
    <r>
      <rPr>
        <sz val="11"/>
        <rFont val="DejaVu Sans"/>
        <family val="2"/>
      </rPr>
      <t>地区</t>
    </r>
  </si>
  <si>
    <t>大田区蒲田駅西側付近</t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</si>
  <si>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13</t>
    </r>
    <r>
      <rPr>
        <sz val="11"/>
        <rFont val="DejaVu Sans"/>
        <family val="2"/>
      </rPr>
      <t>地区</t>
    </r>
  </si>
  <si>
    <t>豊島区大塚駅付近</t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</si>
  <si>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14</t>
    </r>
    <r>
      <rPr>
        <sz val="11"/>
        <rFont val="DejaVu Sans"/>
        <family val="2"/>
      </rPr>
      <t>地区</t>
    </r>
  </si>
  <si>
    <t>板橋区下板橋駅北側付近</t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</si>
  <si>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15</t>
    </r>
    <r>
      <rPr>
        <sz val="11"/>
        <rFont val="DejaVu Sans"/>
        <family val="2"/>
      </rPr>
      <t>地区</t>
    </r>
  </si>
  <si>
    <t>江東区亀戸駅南側付近</t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</si>
  <si>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16</t>
    </r>
    <r>
      <rPr>
        <sz val="11"/>
        <rFont val="DejaVu Sans"/>
        <family val="2"/>
      </rPr>
      <t>地区</t>
    </r>
  </si>
  <si>
    <t>江東区亀戸駅北側付近</t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</si>
  <si>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21</t>
    </r>
    <r>
      <rPr>
        <sz val="11"/>
        <rFont val="DejaVu Sans"/>
        <family val="2"/>
      </rPr>
      <t>地区</t>
    </r>
  </si>
  <si>
    <t>新宿区早稲田鶴巻町付近</t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</si>
  <si>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24</t>
    </r>
    <r>
      <rPr>
        <sz val="11"/>
        <rFont val="DejaVu Sans"/>
        <family val="2"/>
      </rPr>
      <t>地区</t>
    </r>
  </si>
  <si>
    <t>文京区駒込神明町付近</t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</si>
  <si>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25</t>
    </r>
    <r>
      <rPr>
        <sz val="11"/>
        <rFont val="DejaVu Sans"/>
        <family val="2"/>
      </rPr>
      <t>地区</t>
    </r>
  </si>
  <si>
    <t>墨田区押上駅付近</t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</si>
  <si>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26</t>
    </r>
    <r>
      <rPr>
        <sz val="11"/>
        <rFont val="DejaVu Sans"/>
        <family val="2"/>
      </rPr>
      <t>地区（全体）</t>
    </r>
  </si>
  <si>
    <t>品川区大井町駅付近他</t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</si>
  <si>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26</t>
    </r>
    <r>
      <rPr>
        <sz val="11"/>
        <rFont val="DejaVu Sans"/>
        <family val="2"/>
      </rPr>
      <t>地区</t>
    </r>
    <r>
      <rPr>
        <sz val="11"/>
        <rFont val="ＭＳ Ｐ明朝"/>
        <family val="1"/>
      </rPr>
      <t>(1</t>
    </r>
    <r>
      <rPr>
        <sz val="11"/>
        <rFont val="DejaVu Sans"/>
        <family val="2"/>
      </rPr>
      <t>工区</t>
    </r>
    <r>
      <rPr>
        <sz val="11"/>
        <rFont val="ＭＳ Ｐ明朝"/>
        <family val="1"/>
      </rPr>
      <t>)</t>
    </r>
  </si>
  <si>
    <t>品川区大井町駅付近</t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</si>
  <si>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26</t>
    </r>
    <r>
      <rPr>
        <sz val="11"/>
        <rFont val="DejaVu Sans"/>
        <family val="2"/>
      </rPr>
      <t>地区</t>
    </r>
    <r>
      <rPr>
        <sz val="11"/>
        <rFont val="ＭＳ Ｐ明朝"/>
        <family val="1"/>
      </rPr>
      <t>(2</t>
    </r>
    <r>
      <rPr>
        <sz val="11"/>
        <rFont val="DejaVu Sans"/>
        <family val="2"/>
      </rPr>
      <t>工区</t>
    </r>
    <r>
      <rPr>
        <sz val="11"/>
        <rFont val="ＭＳ Ｐ明朝"/>
        <family val="1"/>
      </rPr>
      <t>)</t>
    </r>
  </si>
  <si>
    <r>
      <rPr>
        <sz val="10"/>
        <rFont val="DejaVu Sans"/>
        <family val="2"/>
      </rPr>
      <t>品川区二葉町</t>
    </r>
    <r>
      <rPr>
        <sz val="10"/>
        <rFont val="ＭＳ Ｐ明朝"/>
        <family val="1"/>
      </rPr>
      <t>4</t>
    </r>
    <r>
      <rPr>
        <sz val="10"/>
        <rFont val="DejaVu Sans"/>
        <family val="2"/>
      </rPr>
      <t>丁目付近</t>
    </r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</si>
  <si>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30</t>
    </r>
    <r>
      <rPr>
        <sz val="11"/>
        <rFont val="DejaVu Sans"/>
        <family val="2"/>
      </rPr>
      <t>地区</t>
    </r>
  </si>
  <si>
    <t>杉並区高円寺駅付近</t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</si>
  <si>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31</t>
    </r>
    <r>
      <rPr>
        <sz val="11"/>
        <rFont val="DejaVu Sans"/>
        <family val="2"/>
      </rPr>
      <t>地区</t>
    </r>
  </si>
  <si>
    <t>豊島区巣鴨駅付近</t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</si>
  <si>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32</t>
    </r>
    <r>
      <rPr>
        <sz val="11"/>
        <rFont val="DejaVu Sans"/>
        <family val="2"/>
      </rPr>
      <t>地区</t>
    </r>
  </si>
  <si>
    <t>豊島区駒込駅付近</t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</si>
  <si>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33</t>
    </r>
    <r>
      <rPr>
        <sz val="11"/>
        <rFont val="DejaVu Sans"/>
        <family val="2"/>
      </rPr>
      <t>地区</t>
    </r>
  </si>
  <si>
    <t>北区赤羽駅付近</t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</si>
  <si>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34</t>
    </r>
    <r>
      <rPr>
        <sz val="11"/>
        <rFont val="DejaVu Sans"/>
        <family val="2"/>
      </rPr>
      <t>地区</t>
    </r>
  </si>
  <si>
    <t>荒川区日暮里駅北側付近</t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</si>
  <si>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37</t>
    </r>
    <r>
      <rPr>
        <sz val="11"/>
        <rFont val="DejaVu Sans"/>
        <family val="2"/>
      </rPr>
      <t>地区</t>
    </r>
  </si>
  <si>
    <t>板橋区大山東町付近</t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</si>
  <si>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40</t>
    </r>
    <r>
      <rPr>
        <sz val="11"/>
        <rFont val="DejaVu Sans"/>
        <family val="2"/>
      </rPr>
      <t>地区</t>
    </r>
  </si>
  <si>
    <t>新宿区戸山ヶ原付近</t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</si>
  <si>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41</t>
    </r>
    <r>
      <rPr>
        <sz val="11"/>
        <rFont val="DejaVu Sans"/>
        <family val="2"/>
      </rPr>
      <t>地区</t>
    </r>
  </si>
  <si>
    <t>大田区蒲田駅東側付近</t>
  </si>
  <si>
    <r>
      <rPr>
        <sz val="11"/>
        <rFont val="DejaVu Sans"/>
        <family val="2"/>
      </rPr>
      <t>第</t>
    </r>
    <r>
      <rPr>
        <sz val="11"/>
        <rFont val="ＭＳ Ｐ明朝"/>
        <family val="1"/>
      </rPr>
      <t>42</t>
    </r>
    <r>
      <rPr>
        <sz val="11"/>
        <rFont val="DejaVu Sans"/>
        <family val="2"/>
      </rPr>
      <t>地区</t>
    </r>
  </si>
  <si>
    <t>豊島区巣鴨拘置所付近</t>
  </si>
  <si>
    <t>東京駅付近</t>
  </si>
  <si>
    <t>中央区八重洲三、四、五丁目他</t>
  </si>
  <si>
    <t>西大崎一丁目付近（全体）</t>
  </si>
  <si>
    <t>品川区西大崎一、二丁目他</t>
  </si>
  <si>
    <t>西大崎一丁目付近（一工区）</t>
  </si>
  <si>
    <t>品川区西大崎一丁目他</t>
  </si>
  <si>
    <t>西大崎一丁目付近（二工区）</t>
  </si>
  <si>
    <t>新宿三光町付近</t>
  </si>
  <si>
    <t>新宿区三光町他</t>
  </si>
  <si>
    <t>日暮里八丁目付近</t>
  </si>
  <si>
    <t>荒川区日暮里町七、八丁目他</t>
  </si>
  <si>
    <t>大井倉田町付近</t>
  </si>
  <si>
    <t>品川区大井倉田町他</t>
  </si>
  <si>
    <t>高田馬場駅付近</t>
  </si>
  <si>
    <t>新宿区戸塚町二、三丁目他</t>
  </si>
  <si>
    <t>赤羽一丁目付近</t>
  </si>
  <si>
    <t>北区赤羽一丁目他</t>
  </si>
  <si>
    <t>小石川一丁目付近</t>
  </si>
  <si>
    <t>文京区小石川町一丁目</t>
  </si>
  <si>
    <t>早稲田付近（全体）</t>
  </si>
  <si>
    <t>新宿区早稲田鶴巻町他</t>
  </si>
  <si>
    <t>早稲田付近（一工区）</t>
  </si>
  <si>
    <t>早稲田付近（二工区）</t>
  </si>
  <si>
    <t>平井駅北側付近</t>
  </si>
  <si>
    <t>江戸川区平井一、三、四丁目</t>
  </si>
  <si>
    <t>亀戸七丁目付近</t>
  </si>
  <si>
    <t>江東区亀戸七、九丁目</t>
  </si>
  <si>
    <t>大島町元町付近</t>
  </si>
  <si>
    <t>大島町元町他</t>
  </si>
  <si>
    <t>事業名</t>
  </si>
  <si>
    <t>面　積　㎡</t>
  </si>
  <si>
    <t>総事業費　億円</t>
  </si>
  <si>
    <t>上沼田第一</t>
  </si>
  <si>
    <t>足立区上沼田町他</t>
  </si>
  <si>
    <t>田端四丁目付近</t>
  </si>
  <si>
    <t>北区西ヶ原町、田端町他</t>
  </si>
  <si>
    <t>葛西沖開発</t>
  </si>
  <si>
    <t>江戸川区清新町一、二丁目他</t>
  </si>
  <si>
    <t>池袋二丁目付近</t>
  </si>
  <si>
    <t>豊島区池袋二丁目他</t>
  </si>
  <si>
    <t>足立北部舎人町付近（全体）</t>
  </si>
  <si>
    <t>足立区入谷町、舎人町他</t>
  </si>
  <si>
    <t>足立北部舎人町付近（第一工区）</t>
  </si>
  <si>
    <t>足立区入谷町、舎人町</t>
  </si>
  <si>
    <t>足立北部舎人町付近（第二工区）</t>
  </si>
  <si>
    <t>足立北部舎人町付近（第三工区）</t>
  </si>
  <si>
    <t>西瑞江駅付近</t>
  </si>
  <si>
    <t>江戸川区南篠崎町三丁目他</t>
  </si>
  <si>
    <t>四葉二丁目付近</t>
  </si>
  <si>
    <t>板橋区四葉二丁目他</t>
  </si>
  <si>
    <t>篠崎駅付近</t>
  </si>
  <si>
    <t>江戸川区篠崎町一丁目他</t>
  </si>
  <si>
    <t>瑞江駅南部</t>
  </si>
  <si>
    <t>江戸川区南篠崎町二丁目他</t>
  </si>
  <si>
    <t>小野路第一</t>
  </si>
  <si>
    <t>多摩市小野路町字平久保他</t>
  </si>
  <si>
    <t>小野路第二</t>
  </si>
  <si>
    <t>多摩市小野路町字一本杉他</t>
  </si>
  <si>
    <t>小野路第三</t>
  </si>
  <si>
    <t>多摩市小野路町字瓜生他</t>
  </si>
  <si>
    <t>多摩（第一工区）</t>
  </si>
  <si>
    <t>多摩市大字関戸他</t>
  </si>
  <si>
    <t>多摩（第二工区）</t>
  </si>
  <si>
    <t>多摩市大字連光寺字諏訪坂他</t>
  </si>
  <si>
    <t>由木</t>
  </si>
  <si>
    <t>八王子字大字上由木他</t>
  </si>
  <si>
    <t>西国分寺</t>
  </si>
  <si>
    <t>国分寺市泉町一丁目他</t>
  </si>
  <si>
    <t>相原・小山</t>
  </si>
  <si>
    <t>町田市小山町、相原町他</t>
  </si>
  <si>
    <t>秋葉原駅付近</t>
  </si>
  <si>
    <t>千代田区外神田一丁目他</t>
  </si>
  <si>
    <t>新砂</t>
  </si>
  <si>
    <t>江東区新砂二丁目他</t>
  </si>
  <si>
    <t>田端二丁目付近</t>
  </si>
  <si>
    <t>北区田端一丁目他</t>
  </si>
  <si>
    <t>汐留</t>
  </si>
  <si>
    <t>港区東新橋一丁目他</t>
  </si>
  <si>
    <t>晴海四・五丁目</t>
  </si>
  <si>
    <t>中央区晴海四丁目他</t>
  </si>
  <si>
    <t>花畑北部</t>
  </si>
  <si>
    <t>足立区花畑一丁目他</t>
  </si>
  <si>
    <t>篠崎駅東部</t>
  </si>
  <si>
    <t>豊洲</t>
  </si>
  <si>
    <t>江東区豊洲二丁目他</t>
  </si>
  <si>
    <t>有明北</t>
  </si>
  <si>
    <t>江東区有明一丁目他</t>
  </si>
  <si>
    <t>六町四丁目付近</t>
  </si>
  <si>
    <t>足立区六町一丁目他</t>
  </si>
  <si>
    <t>事業中</t>
  </si>
  <si>
    <t>瑞江駅西部</t>
  </si>
  <si>
    <t>江戸川区西瑞江二丁目他</t>
  </si>
  <si>
    <t>事業中</t>
  </si>
  <si>
    <t>新宿駅直近地区</t>
  </si>
  <si>
    <t>新宿区新宿三丁目他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</si>
</sst>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_);[Red]\(0\)"/>
    <numFmt numFmtId="179" formatCode="m/d/yyyy"/>
    <numFmt numFmtId="180" formatCode="0_ ;[Red]\-0\ "/>
    <numFmt numFmtId="181" formatCode="#,##0.0_);[Red]\(#,##0.0\)"/>
    <numFmt numFmtId="182" formatCode="0_);\(0\)"/>
    <numFmt numFmtId="183" formatCode="#,##0_);\(#,##0\)"/>
  </numFmts>
  <fonts count="53">
    <font>
      <sz val="11"/>
      <color indexed="8"/>
      <name val="ＭＳ Ｐゴシック"/>
      <family val="3"/>
    </font>
    <font>
      <sz val="11"/>
      <color indexed="8"/>
      <name val="游ゴシック"/>
      <family val="3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0"/>
      <name val="DejaVu Sans"/>
      <family val="2"/>
    </font>
    <font>
      <sz val="10"/>
      <color indexed="8"/>
      <name val="ＭＳ Ｐ明朝"/>
      <family val="1"/>
    </font>
    <font>
      <sz val="11"/>
      <name val="DejaVu Sans"/>
      <family val="2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19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53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hair">
        <color indexed="8"/>
      </top>
      <bottom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</borders>
  <cellStyleXfs count="7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Protection="0">
      <alignment vertical="center"/>
    </xf>
    <xf numFmtId="0" fontId="12" fillId="20" borderId="0" applyNumberFormat="0" applyBorder="0" applyProtection="0">
      <alignment vertical="center"/>
    </xf>
    <xf numFmtId="0" fontId="12" fillId="21" borderId="0" applyNumberFormat="0" applyBorder="0" applyProtection="0">
      <alignment vertical="center"/>
    </xf>
    <xf numFmtId="0" fontId="11" fillId="22" borderId="0" applyNumberFormat="0" applyBorder="0" applyProtection="0">
      <alignment vertical="center"/>
    </xf>
    <xf numFmtId="0" fontId="9" fillId="23" borderId="0" applyNumberFormat="0" applyBorder="0" applyProtection="0">
      <alignment vertical="center"/>
    </xf>
    <xf numFmtId="0" fontId="10" fillId="24" borderId="0" applyNumberFormat="0" applyBorder="0" applyProtection="0">
      <alignment vertical="center"/>
    </xf>
    <xf numFmtId="176" fontId="0" fillId="0" borderId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7" fillId="25" borderId="0" applyNumberFormat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8" fillId="26" borderId="0" applyNumberFormat="0" applyBorder="0" applyProtection="0">
      <alignment vertical="center"/>
    </xf>
    <xf numFmtId="0" fontId="5" fillId="26" borderId="1" applyNumberFormat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3" borderId="2" applyNumberFormat="0" applyAlignment="0" applyProtection="0"/>
    <xf numFmtId="0" fontId="40" fillId="34" borderId="0" applyNumberFormat="0" applyBorder="0" applyAlignment="0" applyProtection="0"/>
    <xf numFmtId="9" fontId="0" fillId="0" borderId="0" applyFont="0" applyFill="0" applyBorder="0" applyAlignment="0" applyProtection="0"/>
    <xf numFmtId="0" fontId="0" fillId="35" borderId="3" applyNumberFormat="0" applyFont="0" applyAlignment="0" applyProtection="0"/>
    <xf numFmtId="0" fontId="41" fillId="0" borderId="4" applyNumberFormat="0" applyFill="0" applyAlignment="0" applyProtection="0"/>
    <xf numFmtId="0" fontId="42" fillId="36" borderId="0" applyNumberFormat="0" applyBorder="0" applyAlignment="0" applyProtection="0"/>
    <xf numFmtId="0" fontId="43" fillId="37" borderId="5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7" borderId="10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8" borderId="5" applyNumberFormat="0" applyAlignment="0" applyProtection="0"/>
    <xf numFmtId="0" fontId="52" fillId="39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176" fontId="14" fillId="0" borderId="0" xfId="39" applyFont="1" applyBorder="1" applyAlignment="1" applyProtection="1">
      <alignment horizontal="right" vertical="center"/>
      <protection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77" fontId="1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176" fontId="16" fillId="0" borderId="11" xfId="39" applyFont="1" applyBorder="1" applyAlignment="1" applyProtection="1">
      <alignment horizontal="center" vertical="center"/>
      <protection/>
    </xf>
    <xf numFmtId="0" fontId="16" fillId="0" borderId="11" xfId="0" applyFont="1" applyBorder="1" applyAlignment="1">
      <alignment horizontal="center" vertical="center" wrapText="1" shrinkToFi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177" fontId="16" fillId="0" borderId="12" xfId="0" applyNumberFormat="1" applyFont="1" applyBorder="1" applyAlignment="1">
      <alignment horizontal="center" vertical="center"/>
    </xf>
    <xf numFmtId="177" fontId="16" fillId="0" borderId="13" xfId="0" applyNumberFormat="1" applyFont="1" applyBorder="1" applyAlignment="1">
      <alignment horizontal="center" vertical="center"/>
    </xf>
    <xf numFmtId="177" fontId="16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vertical="center" wrapText="1"/>
    </xf>
    <xf numFmtId="178" fontId="14" fillId="0" borderId="17" xfId="39" applyNumberFormat="1" applyFont="1" applyBorder="1" applyProtection="1">
      <alignment vertical="center"/>
      <protection/>
    </xf>
    <xf numFmtId="179" fontId="14" fillId="0" borderId="17" xfId="0" applyNumberFormat="1" applyFont="1" applyBorder="1" applyAlignment="1">
      <alignment vertical="center"/>
    </xf>
    <xf numFmtId="176" fontId="14" fillId="0" borderId="17" xfId="39" applyFont="1" applyBorder="1" applyProtection="1">
      <alignment vertical="center"/>
      <protection/>
    </xf>
    <xf numFmtId="178" fontId="14" fillId="0" borderId="17" xfId="39" applyNumberFormat="1" applyFont="1" applyBorder="1" applyAlignment="1" applyProtection="1">
      <alignment horizontal="right" vertical="center" wrapText="1"/>
      <protection/>
    </xf>
    <xf numFmtId="178" fontId="14" fillId="0" borderId="18" xfId="39" applyNumberFormat="1" applyFont="1" applyBorder="1" applyAlignment="1" applyProtection="1">
      <alignment horizontal="right" vertical="center" wrapText="1"/>
      <protection/>
    </xf>
    <xf numFmtId="178" fontId="14" fillId="0" borderId="19" xfId="39" applyNumberFormat="1" applyFont="1" applyBorder="1" applyAlignment="1" applyProtection="1">
      <alignment horizontal="right" vertical="center" wrapText="1"/>
      <protection/>
    </xf>
    <xf numFmtId="178" fontId="14" fillId="0" borderId="20" xfId="39" applyNumberFormat="1" applyFont="1" applyBorder="1" applyAlignment="1" applyProtection="1">
      <alignment horizontal="right" vertical="center" wrapText="1"/>
      <protection/>
    </xf>
    <xf numFmtId="176" fontId="14" fillId="0" borderId="19" xfId="39" applyFont="1" applyBorder="1" applyAlignment="1" applyProtection="1">
      <alignment horizontal="right" vertical="center" wrapText="1"/>
      <protection/>
    </xf>
    <xf numFmtId="177" fontId="14" fillId="0" borderId="17" xfId="0" applyNumberFormat="1" applyFont="1" applyBorder="1" applyAlignment="1">
      <alignment vertical="center"/>
    </xf>
    <xf numFmtId="177" fontId="14" fillId="0" borderId="18" xfId="0" applyNumberFormat="1" applyFont="1" applyBorder="1" applyAlignment="1">
      <alignment vertical="center"/>
    </xf>
    <xf numFmtId="177" fontId="14" fillId="0" borderId="21" xfId="0" applyNumberFormat="1" applyFont="1" applyBorder="1" applyAlignment="1">
      <alignment vertical="center"/>
    </xf>
    <xf numFmtId="176" fontId="15" fillId="0" borderId="0" xfId="39" applyFont="1" applyBorder="1" applyProtection="1">
      <alignment vertical="center"/>
      <protection/>
    </xf>
    <xf numFmtId="0" fontId="18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vertical="center" wrapText="1"/>
    </xf>
    <xf numFmtId="178" fontId="14" fillId="0" borderId="22" xfId="39" applyNumberFormat="1" applyFont="1" applyBorder="1" applyProtection="1">
      <alignment vertical="center"/>
      <protection/>
    </xf>
    <xf numFmtId="179" fontId="14" fillId="0" borderId="22" xfId="0" applyNumberFormat="1" applyFont="1" applyBorder="1" applyAlignment="1">
      <alignment vertical="center"/>
    </xf>
    <xf numFmtId="176" fontId="14" fillId="0" borderId="22" xfId="39" applyFont="1" applyBorder="1" applyProtection="1">
      <alignment vertical="center"/>
      <protection/>
    </xf>
    <xf numFmtId="178" fontId="14" fillId="0" borderId="22" xfId="39" applyNumberFormat="1" applyFont="1" applyBorder="1" applyAlignment="1" applyProtection="1">
      <alignment horizontal="right" vertical="center" wrapText="1"/>
      <protection/>
    </xf>
    <xf numFmtId="178" fontId="14" fillId="0" borderId="23" xfId="39" applyNumberFormat="1" applyFont="1" applyBorder="1" applyAlignment="1" applyProtection="1">
      <alignment horizontal="right" vertical="center" wrapText="1"/>
      <protection/>
    </xf>
    <xf numFmtId="178" fontId="14" fillId="0" borderId="24" xfId="39" applyNumberFormat="1" applyFont="1" applyBorder="1" applyAlignment="1" applyProtection="1">
      <alignment horizontal="right" vertical="center" wrapText="1"/>
      <protection/>
    </xf>
    <xf numFmtId="178" fontId="14" fillId="0" borderId="25" xfId="39" applyNumberFormat="1" applyFont="1" applyBorder="1" applyAlignment="1" applyProtection="1">
      <alignment horizontal="right" vertical="center" wrapText="1"/>
      <protection/>
    </xf>
    <xf numFmtId="176" fontId="14" fillId="0" borderId="22" xfId="39" applyFont="1" applyBorder="1" applyAlignment="1" applyProtection="1">
      <alignment horizontal="right" vertical="center" wrapText="1"/>
      <protection/>
    </xf>
    <xf numFmtId="177" fontId="14" fillId="0" borderId="22" xfId="0" applyNumberFormat="1" applyFont="1" applyBorder="1" applyAlignment="1">
      <alignment vertical="center"/>
    </xf>
    <xf numFmtId="177" fontId="14" fillId="0" borderId="23" xfId="0" applyNumberFormat="1" applyFont="1" applyBorder="1" applyAlignment="1">
      <alignment vertical="center"/>
    </xf>
    <xf numFmtId="177" fontId="14" fillId="0" borderId="20" xfId="0" applyNumberFormat="1" applyFont="1" applyBorder="1" applyAlignment="1">
      <alignment vertical="center"/>
    </xf>
    <xf numFmtId="177" fontId="14" fillId="0" borderId="25" xfId="0" applyNumberFormat="1" applyFont="1" applyBorder="1" applyAlignment="1">
      <alignment vertical="center"/>
    </xf>
    <xf numFmtId="177" fontId="14" fillId="0" borderId="22" xfId="39" applyNumberFormat="1" applyFont="1" applyBorder="1" applyProtection="1">
      <alignment vertical="center"/>
      <protection/>
    </xf>
    <xf numFmtId="177" fontId="14" fillId="0" borderId="23" xfId="39" applyNumberFormat="1" applyFont="1" applyBorder="1" applyProtection="1">
      <alignment vertical="center"/>
      <protection/>
    </xf>
    <xf numFmtId="179" fontId="14" fillId="0" borderId="22" xfId="39" applyNumberFormat="1" applyFont="1" applyBorder="1" applyProtection="1">
      <alignment vertical="center"/>
      <protection/>
    </xf>
    <xf numFmtId="0" fontId="14" fillId="0" borderId="22" xfId="0" applyFont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176" fontId="16" fillId="0" borderId="26" xfId="39" applyFont="1" applyBorder="1" applyProtection="1">
      <alignment vertical="center"/>
      <protection/>
    </xf>
    <xf numFmtId="178" fontId="14" fillId="0" borderId="26" xfId="39" applyNumberFormat="1" applyFont="1" applyBorder="1" applyProtection="1">
      <alignment vertical="center"/>
      <protection/>
    </xf>
    <xf numFmtId="179" fontId="14" fillId="0" borderId="26" xfId="0" applyNumberFormat="1" applyFont="1" applyBorder="1" applyAlignment="1">
      <alignment vertical="center"/>
    </xf>
    <xf numFmtId="176" fontId="14" fillId="0" borderId="26" xfId="39" applyFont="1" applyBorder="1" applyAlignment="1" applyProtection="1">
      <alignment horizontal="right" vertical="center"/>
      <protection/>
    </xf>
    <xf numFmtId="180" fontId="14" fillId="0" borderId="26" xfId="39" applyNumberFormat="1" applyFont="1" applyBorder="1" applyAlignment="1" applyProtection="1">
      <alignment horizontal="right" vertical="center" wrapText="1"/>
      <protection/>
    </xf>
    <xf numFmtId="180" fontId="14" fillId="0" borderId="27" xfId="39" applyNumberFormat="1" applyFont="1" applyBorder="1" applyAlignment="1" applyProtection="1">
      <alignment horizontal="right" vertical="center" wrapText="1"/>
      <protection/>
    </xf>
    <xf numFmtId="180" fontId="14" fillId="0" borderId="28" xfId="39" applyNumberFormat="1" applyFont="1" applyBorder="1" applyAlignment="1" applyProtection="1">
      <alignment horizontal="right" vertical="center" wrapText="1"/>
      <protection/>
    </xf>
    <xf numFmtId="180" fontId="14" fillId="0" borderId="29" xfId="39" applyNumberFormat="1" applyFont="1" applyBorder="1" applyAlignment="1" applyProtection="1">
      <alignment horizontal="right" vertical="center" wrapText="1"/>
      <protection/>
    </xf>
    <xf numFmtId="176" fontId="14" fillId="0" borderId="26" xfId="39" applyFont="1" applyBorder="1" applyAlignment="1" applyProtection="1">
      <alignment horizontal="right" vertical="center" wrapText="1"/>
      <protection/>
    </xf>
    <xf numFmtId="177" fontId="14" fillId="0" borderId="26" xfId="39" applyNumberFormat="1" applyFont="1" applyBorder="1" applyProtection="1">
      <alignment vertical="center"/>
      <protection/>
    </xf>
    <xf numFmtId="177" fontId="14" fillId="0" borderId="27" xfId="39" applyNumberFormat="1" applyFont="1" applyBorder="1" applyProtection="1">
      <alignment vertical="center"/>
      <protection/>
    </xf>
    <xf numFmtId="177" fontId="14" fillId="0" borderId="29" xfId="0" applyNumberFormat="1" applyFont="1" applyBorder="1" applyAlignment="1">
      <alignment vertical="center"/>
    </xf>
    <xf numFmtId="179" fontId="14" fillId="0" borderId="26" xfId="39" applyNumberFormat="1" applyFont="1" applyBorder="1" applyProtection="1">
      <alignment vertical="center"/>
      <protection/>
    </xf>
    <xf numFmtId="176" fontId="16" fillId="0" borderId="17" xfId="39" applyFont="1" applyBorder="1" applyAlignment="1" applyProtection="1">
      <alignment vertical="center" wrapText="1"/>
      <protection/>
    </xf>
    <xf numFmtId="176" fontId="14" fillId="0" borderId="17" xfId="39" applyFont="1" applyBorder="1" applyAlignment="1" applyProtection="1">
      <alignment horizontal="right" vertical="center"/>
      <protection/>
    </xf>
    <xf numFmtId="180" fontId="14" fillId="0" borderId="17" xfId="39" applyNumberFormat="1" applyFont="1" applyBorder="1" applyAlignment="1" applyProtection="1">
      <alignment horizontal="right" vertical="center" wrapText="1"/>
      <protection/>
    </xf>
    <xf numFmtId="180" fontId="14" fillId="0" borderId="18" xfId="39" applyNumberFormat="1" applyFont="1" applyBorder="1" applyAlignment="1" applyProtection="1">
      <alignment horizontal="right" vertical="center" wrapText="1"/>
      <protection/>
    </xf>
    <xf numFmtId="180" fontId="14" fillId="0" borderId="19" xfId="39" applyNumberFormat="1" applyFont="1" applyBorder="1" applyAlignment="1" applyProtection="1">
      <alignment horizontal="right" vertical="center" wrapText="1"/>
      <protection/>
    </xf>
    <xf numFmtId="180" fontId="14" fillId="0" borderId="20" xfId="39" applyNumberFormat="1" applyFont="1" applyBorder="1" applyAlignment="1" applyProtection="1">
      <alignment horizontal="right" vertical="center" wrapText="1"/>
      <protection/>
    </xf>
    <xf numFmtId="176" fontId="14" fillId="0" borderId="17" xfId="39" applyFont="1" applyBorder="1" applyAlignment="1" applyProtection="1">
      <alignment horizontal="right" vertical="center" wrapText="1"/>
      <protection/>
    </xf>
    <xf numFmtId="177" fontId="14" fillId="0" borderId="17" xfId="39" applyNumberFormat="1" applyFont="1" applyBorder="1" applyProtection="1">
      <alignment vertical="center"/>
      <protection/>
    </xf>
    <xf numFmtId="177" fontId="14" fillId="0" borderId="18" xfId="39" applyNumberFormat="1" applyFont="1" applyBorder="1" applyProtection="1">
      <alignment vertical="center"/>
      <protection/>
    </xf>
    <xf numFmtId="179" fontId="14" fillId="0" borderId="17" xfId="39" applyNumberFormat="1" applyFont="1" applyBorder="1" applyProtection="1">
      <alignment vertical="center"/>
      <protection/>
    </xf>
    <xf numFmtId="0" fontId="16" fillId="0" borderId="26" xfId="0" applyFont="1" applyBorder="1" applyAlignment="1">
      <alignment vertical="center" wrapText="1"/>
    </xf>
    <xf numFmtId="176" fontId="14" fillId="0" borderId="26" xfId="39" applyFont="1" applyBorder="1" applyProtection="1">
      <alignment vertical="center"/>
      <protection/>
    </xf>
    <xf numFmtId="178" fontId="14" fillId="0" borderId="26" xfId="39" applyNumberFormat="1" applyFont="1" applyBorder="1" applyAlignment="1" applyProtection="1">
      <alignment horizontal="right" vertical="center" wrapText="1"/>
      <protection/>
    </xf>
    <xf numFmtId="178" fontId="14" fillId="0" borderId="27" xfId="39" applyNumberFormat="1" applyFont="1" applyBorder="1" applyAlignment="1" applyProtection="1">
      <alignment horizontal="right" vertical="center" wrapText="1"/>
      <protection/>
    </xf>
    <xf numFmtId="178" fontId="14" fillId="0" borderId="28" xfId="39" applyNumberFormat="1" applyFont="1" applyBorder="1" applyAlignment="1" applyProtection="1">
      <alignment horizontal="right" vertical="center" wrapText="1"/>
      <protection/>
    </xf>
    <xf numFmtId="178" fontId="14" fillId="0" borderId="29" xfId="39" applyNumberFormat="1" applyFont="1" applyBorder="1" applyAlignment="1" applyProtection="1">
      <alignment horizontal="right" vertical="center" wrapText="1"/>
      <protection/>
    </xf>
    <xf numFmtId="0" fontId="14" fillId="0" borderId="26" xfId="0" applyFont="1" applyBorder="1" applyAlignment="1">
      <alignment vertical="center"/>
    </xf>
    <xf numFmtId="176" fontId="16" fillId="0" borderId="22" xfId="39" applyFont="1" applyBorder="1" applyAlignment="1" applyProtection="1">
      <alignment vertical="center" wrapText="1"/>
      <protection/>
    </xf>
    <xf numFmtId="180" fontId="14" fillId="0" borderId="22" xfId="39" applyNumberFormat="1" applyFont="1" applyBorder="1" applyAlignment="1" applyProtection="1">
      <alignment horizontal="right" vertical="center" wrapText="1"/>
      <protection/>
    </xf>
    <xf numFmtId="180" fontId="14" fillId="0" borderId="23" xfId="39" applyNumberFormat="1" applyFont="1" applyBorder="1" applyAlignment="1" applyProtection="1">
      <alignment horizontal="right" vertical="center" wrapText="1"/>
      <protection/>
    </xf>
    <xf numFmtId="180" fontId="14" fillId="0" borderId="24" xfId="39" applyNumberFormat="1" applyFont="1" applyBorder="1" applyAlignment="1" applyProtection="1">
      <alignment horizontal="right" vertical="center" wrapText="1"/>
      <protection/>
    </xf>
    <xf numFmtId="180" fontId="14" fillId="0" borderId="25" xfId="39" applyNumberFormat="1" applyFont="1" applyBorder="1" applyAlignment="1" applyProtection="1">
      <alignment horizontal="right" vertical="center" wrapText="1"/>
      <protection/>
    </xf>
    <xf numFmtId="176" fontId="16" fillId="0" borderId="26" xfId="39" applyFont="1" applyBorder="1" applyAlignment="1" applyProtection="1">
      <alignment vertical="center" wrapText="1"/>
      <protection/>
    </xf>
    <xf numFmtId="179" fontId="14" fillId="0" borderId="26" xfId="39" applyNumberFormat="1" applyFont="1" applyBorder="1" applyAlignment="1" applyProtection="1">
      <alignment horizontal="right" vertical="center"/>
      <protection/>
    </xf>
    <xf numFmtId="178" fontId="14" fillId="0" borderId="26" xfId="0" applyNumberFormat="1" applyFont="1" applyBorder="1" applyAlignment="1">
      <alignment vertical="center"/>
    </xf>
    <xf numFmtId="178" fontId="14" fillId="0" borderId="27" xfId="0" applyNumberFormat="1" applyFont="1" applyBorder="1" applyAlignment="1">
      <alignment vertical="center"/>
    </xf>
    <xf numFmtId="178" fontId="14" fillId="0" borderId="28" xfId="0" applyNumberFormat="1" applyFont="1" applyBorder="1" applyAlignment="1">
      <alignment vertical="center"/>
    </xf>
    <xf numFmtId="178" fontId="14" fillId="0" borderId="29" xfId="0" applyNumberFormat="1" applyFont="1" applyBorder="1" applyAlignment="1">
      <alignment vertical="center"/>
    </xf>
    <xf numFmtId="178" fontId="14" fillId="0" borderId="22" xfId="0" applyNumberFormat="1" applyFont="1" applyBorder="1" applyAlignment="1">
      <alignment vertical="center"/>
    </xf>
    <xf numFmtId="178" fontId="14" fillId="0" borderId="23" xfId="0" applyNumberFormat="1" applyFont="1" applyBorder="1" applyAlignment="1">
      <alignment vertical="center"/>
    </xf>
    <xf numFmtId="178" fontId="14" fillId="0" borderId="24" xfId="0" applyNumberFormat="1" applyFont="1" applyBorder="1" applyAlignment="1">
      <alignment vertical="center"/>
    </xf>
    <xf numFmtId="178" fontId="14" fillId="0" borderId="25" xfId="0" applyNumberFormat="1" applyFont="1" applyBorder="1" applyAlignment="1">
      <alignment vertical="center"/>
    </xf>
    <xf numFmtId="178" fontId="14" fillId="0" borderId="17" xfId="0" applyNumberFormat="1" applyFont="1" applyBorder="1" applyAlignment="1">
      <alignment vertical="center"/>
    </xf>
    <xf numFmtId="178" fontId="14" fillId="0" borderId="18" xfId="0" applyNumberFormat="1" applyFont="1" applyBorder="1" applyAlignment="1">
      <alignment vertical="center"/>
    </xf>
    <xf numFmtId="181" fontId="14" fillId="0" borderId="22" xfId="39" applyNumberFormat="1" applyFont="1" applyBorder="1" applyProtection="1">
      <alignment vertical="center"/>
      <protection/>
    </xf>
    <xf numFmtId="0" fontId="18" fillId="0" borderId="30" xfId="0" applyFont="1" applyBorder="1" applyAlignment="1">
      <alignment horizontal="center" vertical="center"/>
    </xf>
    <xf numFmtId="176" fontId="16" fillId="0" borderId="30" xfId="39" applyFont="1" applyBorder="1" applyAlignment="1" applyProtection="1">
      <alignment vertical="center" wrapText="1"/>
      <protection/>
    </xf>
    <xf numFmtId="178" fontId="14" fillId="0" borderId="30" xfId="39" applyNumberFormat="1" applyFont="1" applyBorder="1" applyProtection="1">
      <alignment vertical="center"/>
      <protection/>
    </xf>
    <xf numFmtId="179" fontId="14" fillId="0" borderId="30" xfId="0" applyNumberFormat="1" applyFont="1" applyBorder="1" applyAlignment="1">
      <alignment vertical="center"/>
    </xf>
    <xf numFmtId="181" fontId="14" fillId="0" borderId="30" xfId="39" applyNumberFormat="1" applyFont="1" applyBorder="1" applyProtection="1">
      <alignment vertical="center"/>
      <protection/>
    </xf>
    <xf numFmtId="178" fontId="14" fillId="0" borderId="30" xfId="39" applyNumberFormat="1" applyFont="1" applyBorder="1" applyAlignment="1" applyProtection="1">
      <alignment horizontal="right" vertical="center" wrapText="1"/>
      <protection/>
    </xf>
    <xf numFmtId="178" fontId="14" fillId="0" borderId="31" xfId="39" applyNumberFormat="1" applyFont="1" applyBorder="1" applyAlignment="1" applyProtection="1">
      <alignment horizontal="right" vertical="center" wrapText="1"/>
      <protection/>
    </xf>
    <xf numFmtId="178" fontId="14" fillId="0" borderId="32" xfId="39" applyNumberFormat="1" applyFont="1" applyBorder="1" applyAlignment="1" applyProtection="1">
      <alignment horizontal="right" vertical="center" wrapText="1"/>
      <protection/>
    </xf>
    <xf numFmtId="178" fontId="14" fillId="0" borderId="33" xfId="39" applyNumberFormat="1" applyFont="1" applyBorder="1" applyAlignment="1" applyProtection="1">
      <alignment horizontal="right" vertical="center" wrapText="1"/>
      <protection/>
    </xf>
    <xf numFmtId="178" fontId="14" fillId="0" borderId="30" xfId="0" applyNumberFormat="1" applyFont="1" applyBorder="1" applyAlignment="1">
      <alignment vertical="center"/>
    </xf>
    <xf numFmtId="178" fontId="14" fillId="0" borderId="31" xfId="0" applyNumberFormat="1" applyFont="1" applyBorder="1" applyAlignment="1">
      <alignment vertical="center"/>
    </xf>
    <xf numFmtId="178" fontId="14" fillId="0" borderId="32" xfId="0" applyNumberFormat="1" applyFont="1" applyBorder="1" applyAlignment="1">
      <alignment vertical="center"/>
    </xf>
    <xf numFmtId="176" fontId="14" fillId="0" borderId="30" xfId="39" applyFont="1" applyBorder="1" applyAlignment="1" applyProtection="1">
      <alignment horizontal="right" vertical="center" wrapText="1"/>
      <protection/>
    </xf>
    <xf numFmtId="177" fontId="14" fillId="0" borderId="30" xfId="39" applyNumberFormat="1" applyFont="1" applyBorder="1" applyProtection="1">
      <alignment vertical="center"/>
      <protection/>
    </xf>
    <xf numFmtId="177" fontId="14" fillId="0" borderId="31" xfId="39" applyNumberFormat="1" applyFont="1" applyBorder="1" applyProtection="1">
      <alignment vertical="center"/>
      <protection/>
    </xf>
    <xf numFmtId="177" fontId="14" fillId="0" borderId="33" xfId="0" applyNumberFormat="1" applyFont="1" applyBorder="1" applyAlignment="1">
      <alignment vertical="center"/>
    </xf>
    <xf numFmtId="179" fontId="14" fillId="0" borderId="30" xfId="39" applyNumberFormat="1" applyFont="1" applyBorder="1" applyProtection="1">
      <alignment vertical="center"/>
      <protection/>
    </xf>
    <xf numFmtId="0" fontId="18" fillId="0" borderId="34" xfId="0" applyFont="1" applyBorder="1" applyAlignment="1">
      <alignment vertical="center"/>
    </xf>
    <xf numFmtId="0" fontId="16" fillId="0" borderId="34" xfId="0" applyFont="1" applyBorder="1" applyAlignment="1">
      <alignment vertical="center" wrapText="1"/>
    </xf>
    <xf numFmtId="178" fontId="14" fillId="0" borderId="35" xfId="39" applyNumberFormat="1" applyFont="1" applyBorder="1" applyProtection="1">
      <alignment vertical="center"/>
      <protection/>
    </xf>
    <xf numFmtId="179" fontId="14" fillId="0" borderId="35" xfId="0" applyNumberFormat="1" applyFont="1" applyBorder="1" applyAlignment="1">
      <alignment vertical="center"/>
    </xf>
    <xf numFmtId="176" fontId="14" fillId="0" borderId="35" xfId="39" applyFont="1" applyBorder="1" applyProtection="1">
      <alignment vertical="center"/>
      <protection/>
    </xf>
    <xf numFmtId="182" fontId="14" fillId="0" borderId="36" xfId="0" applyNumberFormat="1" applyFont="1" applyBorder="1" applyAlignment="1">
      <alignment vertical="center"/>
    </xf>
    <xf numFmtId="182" fontId="14" fillId="0" borderId="37" xfId="0" applyNumberFormat="1" applyFont="1" applyBorder="1" applyAlignment="1">
      <alignment vertical="center"/>
    </xf>
    <xf numFmtId="182" fontId="13" fillId="0" borderId="38" xfId="39" applyNumberFormat="1" applyFont="1" applyBorder="1" applyProtection="1">
      <alignment vertical="center"/>
      <protection/>
    </xf>
    <xf numFmtId="182" fontId="14" fillId="0" borderId="21" xfId="0" applyNumberFormat="1" applyFont="1" applyBorder="1" applyAlignment="1">
      <alignment vertical="center"/>
    </xf>
    <xf numFmtId="182" fontId="14" fillId="0" borderId="38" xfId="0" applyNumberFormat="1" applyFont="1" applyBorder="1" applyAlignment="1">
      <alignment vertical="center"/>
    </xf>
    <xf numFmtId="183" fontId="14" fillId="0" borderId="35" xfId="39" applyNumberFormat="1" applyFont="1" applyBorder="1" applyAlignment="1" applyProtection="1">
      <alignment horizontal="right" vertical="center" wrapText="1"/>
      <protection/>
    </xf>
    <xf numFmtId="177" fontId="14" fillId="0" borderId="35" xfId="0" applyNumberFormat="1" applyFont="1" applyBorder="1" applyAlignment="1">
      <alignment vertical="center"/>
    </xf>
    <xf numFmtId="177" fontId="14" fillId="0" borderId="39" xfId="0" applyNumberFormat="1" applyFont="1" applyBorder="1" applyAlignment="1">
      <alignment vertical="center"/>
    </xf>
    <xf numFmtId="177" fontId="14" fillId="0" borderId="40" xfId="0" applyNumberFormat="1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182" fontId="14" fillId="0" borderId="41" xfId="0" applyNumberFormat="1" applyFont="1" applyBorder="1" applyAlignment="1">
      <alignment vertical="center"/>
    </xf>
    <xf numFmtId="182" fontId="14" fillId="0" borderId="23" xfId="0" applyNumberFormat="1" applyFont="1" applyBorder="1" applyAlignment="1">
      <alignment vertical="center"/>
    </xf>
    <xf numFmtId="182" fontId="13" fillId="0" borderId="24" xfId="0" applyNumberFormat="1" applyFont="1" applyBorder="1" applyAlignment="1">
      <alignment vertical="center"/>
    </xf>
    <xf numFmtId="182" fontId="14" fillId="0" borderId="25" xfId="0" applyNumberFormat="1" applyFont="1" applyBorder="1" applyAlignment="1">
      <alignment vertical="center"/>
    </xf>
    <xf numFmtId="182" fontId="14" fillId="0" borderId="24" xfId="0" applyNumberFormat="1" applyFont="1" applyBorder="1" applyAlignment="1">
      <alignment vertical="center"/>
    </xf>
    <xf numFmtId="183" fontId="14" fillId="0" borderId="22" xfId="39" applyNumberFormat="1" applyFont="1" applyBorder="1" applyAlignment="1" applyProtection="1">
      <alignment horizontal="right" vertical="center" wrapText="1"/>
      <protection/>
    </xf>
    <xf numFmtId="0" fontId="18" fillId="0" borderId="42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182" fontId="14" fillId="0" borderId="43" xfId="0" applyNumberFormat="1" applyFont="1" applyBorder="1" applyAlignment="1">
      <alignment vertical="center"/>
    </xf>
    <xf numFmtId="182" fontId="14" fillId="0" borderId="27" xfId="0" applyNumberFormat="1" applyFont="1" applyBorder="1" applyAlignment="1">
      <alignment vertical="center"/>
    </xf>
    <xf numFmtId="182" fontId="13" fillId="0" borderId="28" xfId="39" applyNumberFormat="1" applyFont="1" applyBorder="1" applyProtection="1">
      <alignment vertical="center"/>
      <protection/>
    </xf>
    <xf numFmtId="182" fontId="14" fillId="0" borderId="29" xfId="0" applyNumberFormat="1" applyFont="1" applyBorder="1" applyAlignment="1">
      <alignment vertical="center"/>
    </xf>
    <xf numFmtId="182" fontId="14" fillId="0" borderId="42" xfId="0" applyNumberFormat="1" applyFont="1" applyBorder="1" applyAlignment="1">
      <alignment vertical="center"/>
    </xf>
    <xf numFmtId="182" fontId="14" fillId="0" borderId="28" xfId="0" applyNumberFormat="1" applyFont="1" applyBorder="1" applyAlignment="1">
      <alignment vertical="center"/>
    </xf>
    <xf numFmtId="183" fontId="14" fillId="0" borderId="26" xfId="39" applyNumberFormat="1" applyFont="1" applyBorder="1" applyAlignment="1" applyProtection="1">
      <alignment horizontal="right" vertical="center" wrapText="1"/>
      <protection/>
    </xf>
    <xf numFmtId="177" fontId="14" fillId="0" borderId="26" xfId="0" applyNumberFormat="1" applyFont="1" applyBorder="1" applyAlignment="1">
      <alignment vertical="center"/>
    </xf>
    <xf numFmtId="177" fontId="14" fillId="0" borderId="27" xfId="0" applyNumberFormat="1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182" fontId="14" fillId="0" borderId="0" xfId="0" applyNumberFormat="1" applyFont="1" applyAlignment="1">
      <alignment vertical="center"/>
    </xf>
    <xf numFmtId="182" fontId="14" fillId="0" borderId="18" xfId="0" applyNumberFormat="1" applyFont="1" applyBorder="1" applyAlignment="1">
      <alignment vertical="center"/>
    </xf>
    <xf numFmtId="182" fontId="13" fillId="0" borderId="19" xfId="0" applyNumberFormat="1" applyFont="1" applyBorder="1" applyAlignment="1">
      <alignment vertical="center"/>
    </xf>
    <xf numFmtId="182" fontId="14" fillId="0" borderId="20" xfId="0" applyNumberFormat="1" applyFont="1" applyBorder="1" applyAlignment="1">
      <alignment vertical="center"/>
    </xf>
    <xf numFmtId="182" fontId="14" fillId="0" borderId="44" xfId="0" applyNumberFormat="1" applyFont="1" applyBorder="1" applyAlignment="1">
      <alignment vertical="center"/>
    </xf>
    <xf numFmtId="182" fontId="14" fillId="0" borderId="19" xfId="0" applyNumberFormat="1" applyFont="1" applyBorder="1" applyAlignment="1">
      <alignment vertical="center"/>
    </xf>
    <xf numFmtId="183" fontId="14" fillId="0" borderId="17" xfId="39" applyNumberFormat="1" applyFont="1" applyBorder="1" applyAlignment="1" applyProtection="1">
      <alignment horizontal="right" vertical="center" wrapText="1"/>
      <protection/>
    </xf>
    <xf numFmtId="0" fontId="16" fillId="0" borderId="41" xfId="0" applyFont="1" applyBorder="1" applyAlignment="1">
      <alignment vertical="center" wrapText="1"/>
    </xf>
    <xf numFmtId="182" fontId="13" fillId="0" borderId="24" xfId="39" applyNumberFormat="1" applyFont="1" applyBorder="1" applyProtection="1">
      <alignment vertical="center"/>
      <protection/>
    </xf>
    <xf numFmtId="0" fontId="16" fillId="0" borderId="42" xfId="0" applyFont="1" applyBorder="1" applyAlignment="1">
      <alignment vertical="center" wrapText="1"/>
    </xf>
    <xf numFmtId="0" fontId="16" fillId="0" borderId="44" xfId="0" applyFont="1" applyBorder="1" applyAlignment="1">
      <alignment vertical="center" wrapText="1"/>
    </xf>
    <xf numFmtId="182" fontId="13" fillId="0" borderId="19" xfId="39" applyNumberFormat="1" applyFont="1" applyBorder="1" applyProtection="1">
      <alignment vertical="center"/>
      <protection/>
    </xf>
    <xf numFmtId="0" fontId="18" fillId="0" borderId="45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176" fontId="14" fillId="0" borderId="30" xfId="39" applyFont="1" applyBorder="1" applyProtection="1">
      <alignment vertical="center"/>
      <protection/>
    </xf>
    <xf numFmtId="182" fontId="14" fillId="0" borderId="45" xfId="0" applyNumberFormat="1" applyFont="1" applyBorder="1" applyAlignment="1">
      <alignment vertical="center"/>
    </xf>
    <xf numFmtId="182" fontId="14" fillId="0" borderId="31" xfId="0" applyNumberFormat="1" applyFont="1" applyBorder="1" applyAlignment="1">
      <alignment vertical="center"/>
    </xf>
    <xf numFmtId="182" fontId="13" fillId="0" borderId="32" xfId="39" applyNumberFormat="1" applyFont="1" applyBorder="1" applyProtection="1">
      <alignment vertical="center"/>
      <protection/>
    </xf>
    <xf numFmtId="182" fontId="14" fillId="0" borderId="33" xfId="0" applyNumberFormat="1" applyFont="1" applyBorder="1" applyAlignment="1">
      <alignment vertical="center"/>
    </xf>
    <xf numFmtId="182" fontId="14" fillId="0" borderId="32" xfId="0" applyNumberFormat="1" applyFont="1" applyBorder="1" applyAlignment="1">
      <alignment vertical="center"/>
    </xf>
    <xf numFmtId="183" fontId="14" fillId="0" borderId="30" xfId="39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 shrinkToFit="1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77" fontId="16" fillId="0" borderId="12" xfId="0" applyNumberFormat="1" applyFont="1" applyBorder="1" applyAlignment="1">
      <alignment vertical="center"/>
    </xf>
    <xf numFmtId="177" fontId="16" fillId="0" borderId="13" xfId="0" applyNumberFormat="1" applyFont="1" applyBorder="1" applyAlignment="1">
      <alignment horizontal="center"/>
    </xf>
    <xf numFmtId="177" fontId="16" fillId="0" borderId="15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 vertical="center" wrapText="1"/>
    </xf>
    <xf numFmtId="178" fontId="14" fillId="0" borderId="17" xfId="39" applyNumberFormat="1" applyFont="1" applyBorder="1" applyAlignment="1" applyProtection="1">
      <alignment horizontal="right" vertical="center"/>
      <protection/>
    </xf>
    <xf numFmtId="179" fontId="14" fillId="0" borderId="17" xfId="0" applyNumberFormat="1" applyFont="1" applyBorder="1" applyAlignment="1">
      <alignment horizontal="center" vertical="center"/>
    </xf>
    <xf numFmtId="176" fontId="14" fillId="0" borderId="17" xfId="39" applyFont="1" applyBorder="1" applyAlignment="1" applyProtection="1">
      <alignment horizontal="center" vertical="center"/>
      <protection/>
    </xf>
    <xf numFmtId="177" fontId="14" fillId="0" borderId="17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7" fontId="14" fillId="0" borderId="46" xfId="0" applyNumberFormat="1" applyFont="1" applyBorder="1" applyAlignment="1">
      <alignment horizontal="right" vertical="center"/>
    </xf>
    <xf numFmtId="0" fontId="16" fillId="0" borderId="22" xfId="0" applyFont="1" applyBorder="1" applyAlignment="1">
      <alignment horizontal="center" vertical="center" wrapText="1"/>
    </xf>
    <xf numFmtId="178" fontId="14" fillId="0" borderId="22" xfId="39" applyNumberFormat="1" applyFont="1" applyBorder="1" applyAlignment="1" applyProtection="1">
      <alignment horizontal="right" vertical="center"/>
      <protection/>
    </xf>
    <xf numFmtId="179" fontId="14" fillId="0" borderId="22" xfId="0" applyNumberFormat="1" applyFont="1" applyBorder="1" applyAlignment="1">
      <alignment horizontal="center" vertical="center"/>
    </xf>
    <xf numFmtId="176" fontId="14" fillId="0" borderId="22" xfId="39" applyFont="1" applyBorder="1" applyAlignment="1" applyProtection="1">
      <alignment horizontal="center" vertical="center"/>
      <protection/>
    </xf>
    <xf numFmtId="177" fontId="14" fillId="0" borderId="22" xfId="0" applyNumberFormat="1" applyFont="1" applyBorder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177" fontId="14" fillId="0" borderId="29" xfId="0" applyNumberFormat="1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176" fontId="16" fillId="0" borderId="41" xfId="39" applyFont="1" applyBorder="1" applyAlignment="1" applyProtection="1">
      <alignment vertical="center" wrapText="1"/>
      <protection/>
    </xf>
    <xf numFmtId="0" fontId="16" fillId="0" borderId="22" xfId="0" applyFont="1" applyBorder="1" applyAlignment="1">
      <alignment horizontal="center" vertical="center"/>
    </xf>
    <xf numFmtId="180" fontId="14" fillId="0" borderId="25" xfId="39" applyNumberFormat="1" applyFont="1" applyBorder="1" applyAlignment="1" applyProtection="1">
      <alignment vertical="center" wrapText="1"/>
      <protection/>
    </xf>
    <xf numFmtId="180" fontId="14" fillId="0" borderId="22" xfId="39" applyNumberFormat="1" applyFont="1" applyBorder="1" applyAlignment="1" applyProtection="1">
      <alignment vertical="center" wrapText="1"/>
      <protection/>
    </xf>
    <xf numFmtId="176" fontId="14" fillId="0" borderId="26" xfId="39" applyFont="1" applyBorder="1" applyAlignment="1" applyProtection="1">
      <alignment horizontal="center" vertical="center"/>
      <protection/>
    </xf>
    <xf numFmtId="0" fontId="16" fillId="0" borderId="47" xfId="0" applyFont="1" applyBorder="1" applyAlignment="1">
      <alignment horizontal="center" vertical="center" wrapText="1"/>
    </xf>
    <xf numFmtId="0" fontId="16" fillId="0" borderId="47" xfId="0" applyFont="1" applyBorder="1" applyAlignment="1">
      <alignment vertical="center" wrapText="1"/>
    </xf>
    <xf numFmtId="178" fontId="14" fillId="0" borderId="47" xfId="39" applyNumberFormat="1" applyFont="1" applyBorder="1" applyAlignment="1" applyProtection="1">
      <alignment horizontal="right" vertical="center"/>
      <protection/>
    </xf>
    <xf numFmtId="179" fontId="14" fillId="0" borderId="47" xfId="0" applyNumberFormat="1" applyFont="1" applyBorder="1" applyAlignment="1">
      <alignment horizontal="center" vertical="center"/>
    </xf>
    <xf numFmtId="176" fontId="14" fillId="0" borderId="47" xfId="39" applyFont="1" applyBorder="1" applyAlignment="1" applyProtection="1">
      <alignment horizontal="center" vertical="center"/>
      <protection/>
    </xf>
    <xf numFmtId="180" fontId="14" fillId="0" borderId="47" xfId="39" applyNumberFormat="1" applyFont="1" applyBorder="1" applyAlignment="1" applyProtection="1">
      <alignment horizontal="right" vertical="center" wrapText="1"/>
      <protection/>
    </xf>
    <xf numFmtId="180" fontId="14" fillId="0" borderId="48" xfId="39" applyNumberFormat="1" applyFont="1" applyBorder="1" applyAlignment="1" applyProtection="1">
      <alignment horizontal="right" vertical="center" wrapText="1"/>
      <protection/>
    </xf>
    <xf numFmtId="180" fontId="14" fillId="0" borderId="49" xfId="39" applyNumberFormat="1" applyFont="1" applyBorder="1" applyAlignment="1" applyProtection="1">
      <alignment horizontal="right" vertical="center" wrapText="1"/>
      <protection/>
    </xf>
    <xf numFmtId="180" fontId="14" fillId="0" borderId="50" xfId="39" applyNumberFormat="1" applyFont="1" applyBorder="1" applyAlignment="1" applyProtection="1">
      <alignment horizontal="right" vertical="center" wrapText="1"/>
      <protection/>
    </xf>
    <xf numFmtId="180" fontId="14" fillId="0" borderId="50" xfId="39" applyNumberFormat="1" applyFont="1" applyBorder="1" applyAlignment="1" applyProtection="1">
      <alignment vertical="center" wrapText="1"/>
      <protection/>
    </xf>
    <xf numFmtId="180" fontId="14" fillId="0" borderId="47" xfId="39" applyNumberFormat="1" applyFont="1" applyBorder="1" applyAlignment="1" applyProtection="1">
      <alignment vertical="center" wrapText="1"/>
      <protection/>
    </xf>
    <xf numFmtId="177" fontId="14" fillId="0" borderId="47" xfId="0" applyNumberFormat="1" applyFont="1" applyBorder="1" applyAlignment="1">
      <alignment horizontal="right" vertical="center"/>
    </xf>
    <xf numFmtId="177" fontId="14" fillId="0" borderId="48" xfId="0" applyNumberFormat="1" applyFont="1" applyBorder="1" applyAlignment="1">
      <alignment horizontal="right" vertical="center"/>
    </xf>
    <xf numFmtId="177" fontId="14" fillId="0" borderId="50" xfId="0" applyNumberFormat="1" applyFont="1" applyBorder="1" applyAlignment="1">
      <alignment horizontal="right" vertical="center"/>
    </xf>
    <xf numFmtId="0" fontId="14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4" fillId="0" borderId="51" xfId="0" applyFont="1" applyBorder="1" applyAlignment="1">
      <alignment vertical="center" wrapText="1"/>
    </xf>
    <xf numFmtId="176" fontId="14" fillId="0" borderId="51" xfId="39" applyFont="1" applyBorder="1" applyAlignment="1" applyProtection="1">
      <alignment horizontal="right" vertical="center"/>
      <protection/>
    </xf>
    <xf numFmtId="176" fontId="14" fillId="0" borderId="51" xfId="39" applyFont="1" applyBorder="1" applyAlignment="1" applyProtection="1">
      <alignment horizontal="center" vertic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Comma [0]" xfId="39"/>
    <cellStyle name="Footnote" xfId="40"/>
    <cellStyle name="Good" xfId="41"/>
    <cellStyle name="Heading" xfId="42"/>
    <cellStyle name="Heading 1" xfId="43"/>
    <cellStyle name="Heading 2" xfId="44"/>
    <cellStyle name="Neutral" xfId="45"/>
    <cellStyle name="Note" xfId="46"/>
    <cellStyle name="Status" xfId="47"/>
    <cellStyle name="Text" xfId="48"/>
    <cellStyle name="Warning" xfId="49"/>
    <cellStyle name="アクセント 1" xfId="50"/>
    <cellStyle name="アクセント 2" xfId="51"/>
    <cellStyle name="アクセント 3" xfId="52"/>
    <cellStyle name="アクセント 4" xfId="53"/>
    <cellStyle name="アクセント 5" xfId="54"/>
    <cellStyle name="アクセント 6" xfId="55"/>
    <cellStyle name="タイトル" xfId="56"/>
    <cellStyle name="チェック セル" xfId="57"/>
    <cellStyle name="どちらでもない" xfId="58"/>
    <cellStyle name="Percent" xfId="59"/>
    <cellStyle name="メモ" xfId="60"/>
    <cellStyle name="リンク セル" xfId="61"/>
    <cellStyle name="悪い" xfId="62"/>
    <cellStyle name="計算" xfId="63"/>
    <cellStyle name="警告文" xfId="64"/>
    <cellStyle name="Comma [0]" xfId="65"/>
    <cellStyle name="Comma" xfId="66"/>
    <cellStyle name="見出し 1" xfId="67"/>
    <cellStyle name="見出し 2" xfId="68"/>
    <cellStyle name="見出し 3" xfId="69"/>
    <cellStyle name="見出し 4" xfId="70"/>
    <cellStyle name="集計" xfId="71"/>
    <cellStyle name="出力" xfId="72"/>
    <cellStyle name="説明文" xfId="73"/>
    <cellStyle name="Currency [0]" xfId="74"/>
    <cellStyle name="Currency" xfId="75"/>
    <cellStyle name="入力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285750</xdr:colOff>
      <xdr:row>17</xdr:row>
      <xdr:rowOff>0</xdr:rowOff>
    </xdr:from>
    <xdr:to>
      <xdr:col>30</xdr:col>
      <xdr:colOff>438150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25050750" y="4105275"/>
          <a:ext cx="152400" cy="0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285750</xdr:colOff>
      <xdr:row>17</xdr:row>
      <xdr:rowOff>0</xdr:rowOff>
    </xdr:from>
    <xdr:to>
      <xdr:col>31</xdr:col>
      <xdr:colOff>438150</xdr:colOff>
      <xdr:row>17</xdr:row>
      <xdr:rowOff>0</xdr:rowOff>
    </xdr:to>
    <xdr:sp>
      <xdr:nvSpPr>
        <xdr:cNvPr id="2" name="Line 1"/>
        <xdr:cNvSpPr>
          <a:spLocks/>
        </xdr:cNvSpPr>
      </xdr:nvSpPr>
      <xdr:spPr>
        <a:xfrm>
          <a:off x="25736550" y="4105275"/>
          <a:ext cx="152400" cy="0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22.875" style="2" customWidth="1"/>
    <col min="3" max="3" width="10.625" style="3" customWidth="1"/>
    <col min="4" max="4" width="17.125" style="4" customWidth="1"/>
    <col min="5" max="5" width="14.125" style="3" customWidth="1"/>
    <col min="6" max="6" width="16.625" style="5" customWidth="1"/>
    <col min="7" max="7" width="10.875" style="5" customWidth="1"/>
    <col min="8" max="9" width="8.25390625" style="5" customWidth="1"/>
    <col min="10" max="10" width="16.625" style="5" customWidth="1"/>
    <col min="11" max="11" width="11.625" style="5" customWidth="1"/>
    <col min="12" max="13" width="9.25390625" style="5" customWidth="1"/>
    <col min="14" max="14" width="10.375" style="4" customWidth="1"/>
    <col min="15" max="15" width="9.25390625" style="6" customWidth="1"/>
    <col min="16" max="16" width="8.25390625" style="6" customWidth="1"/>
    <col min="17" max="17" width="10.00390625" style="6" customWidth="1"/>
    <col min="18" max="18" width="14.125" style="4" customWidth="1"/>
    <col min="19" max="19" width="9.125" style="7" customWidth="1"/>
    <col min="20" max="16384" width="9.00390625" style="7" customWidth="1"/>
  </cols>
  <sheetData>
    <row r="1" spans="1:18" s="19" customFormat="1" ht="11.25" customHeight="1">
      <c r="A1" s="8" t="s">
        <v>0</v>
      </c>
      <c r="B1" s="8" t="s">
        <v>1</v>
      </c>
      <c r="C1" s="9" t="s">
        <v>2</v>
      </c>
      <c r="D1" s="10" t="s">
        <v>3</v>
      </c>
      <c r="E1" s="9" t="s">
        <v>4</v>
      </c>
      <c r="F1" s="11" t="s">
        <v>5</v>
      </c>
      <c r="G1" s="12" t="s">
        <v>6</v>
      </c>
      <c r="H1" s="13" t="s">
        <v>7</v>
      </c>
      <c r="I1" s="14" t="s">
        <v>8</v>
      </c>
      <c r="J1" s="11" t="s">
        <v>9</v>
      </c>
      <c r="K1" s="12" t="s">
        <v>6</v>
      </c>
      <c r="L1" s="13" t="s">
        <v>7</v>
      </c>
      <c r="M1" s="14" t="s">
        <v>8</v>
      </c>
      <c r="N1" s="15" t="s">
        <v>10</v>
      </c>
      <c r="O1" s="16" t="s">
        <v>11</v>
      </c>
      <c r="P1" s="17" t="s">
        <v>12</v>
      </c>
      <c r="Q1" s="18" t="s">
        <v>13</v>
      </c>
      <c r="R1" s="8" t="s">
        <v>14</v>
      </c>
    </row>
    <row r="2" spans="1:18" s="33" customFormat="1" ht="19.5" customHeight="1">
      <c r="A2" s="20" t="s">
        <v>15</v>
      </c>
      <c r="B2" s="21" t="s">
        <v>16</v>
      </c>
      <c r="C2" s="22">
        <v>397409</v>
      </c>
      <c r="D2" s="23">
        <v>17736</v>
      </c>
      <c r="E2" s="24">
        <v>2</v>
      </c>
      <c r="F2" s="25">
        <v>72646</v>
      </c>
      <c r="G2" s="26">
        <v>62677</v>
      </c>
      <c r="H2" s="27">
        <v>6191</v>
      </c>
      <c r="I2" s="28">
        <v>3778</v>
      </c>
      <c r="J2" s="25">
        <v>159269</v>
      </c>
      <c r="K2" s="26">
        <v>146816</v>
      </c>
      <c r="L2" s="27">
        <v>12277</v>
      </c>
      <c r="M2" s="28">
        <v>176</v>
      </c>
      <c r="N2" s="29">
        <v>0</v>
      </c>
      <c r="O2" s="30">
        <f aca="true" t="shared" si="0" ref="O2:O38">P2+Q2</f>
        <v>26.67</v>
      </c>
      <c r="P2" s="31">
        <v>26.67</v>
      </c>
      <c r="Q2" s="32">
        <v>0</v>
      </c>
      <c r="R2" s="23">
        <v>22918</v>
      </c>
    </row>
    <row r="3" spans="1:18" s="33" customFormat="1" ht="19.5" customHeight="1">
      <c r="A3" s="34" t="s">
        <v>17</v>
      </c>
      <c r="B3" s="35" t="s">
        <v>18</v>
      </c>
      <c r="C3" s="36">
        <v>373549</v>
      </c>
      <c r="D3" s="37">
        <v>17687</v>
      </c>
      <c r="E3" s="38">
        <v>24</v>
      </c>
      <c r="F3" s="39">
        <v>67056</v>
      </c>
      <c r="G3" s="40">
        <v>64764</v>
      </c>
      <c r="H3" s="41">
        <v>0</v>
      </c>
      <c r="I3" s="42">
        <v>2292</v>
      </c>
      <c r="J3" s="39">
        <v>136853</v>
      </c>
      <c r="K3" s="40">
        <v>129582</v>
      </c>
      <c r="L3" s="41">
        <v>7271</v>
      </c>
      <c r="M3" s="41">
        <v>0</v>
      </c>
      <c r="N3" s="43">
        <v>0</v>
      </c>
      <c r="O3" s="44">
        <f t="shared" si="0"/>
        <v>22.77</v>
      </c>
      <c r="P3" s="45">
        <v>22.77</v>
      </c>
      <c r="Q3" s="46">
        <v>0</v>
      </c>
      <c r="R3" s="37">
        <v>29563</v>
      </c>
    </row>
    <row r="4" spans="1:18" s="33" customFormat="1" ht="19.5" customHeight="1">
      <c r="A4" s="34" t="s">
        <v>19</v>
      </c>
      <c r="B4" s="35" t="s">
        <v>20</v>
      </c>
      <c r="C4" s="36">
        <v>467412</v>
      </c>
      <c r="D4" s="37">
        <v>17687</v>
      </c>
      <c r="E4" s="38">
        <v>11</v>
      </c>
      <c r="F4" s="39">
        <v>21412</v>
      </c>
      <c r="G4" s="40">
        <v>18397</v>
      </c>
      <c r="H4" s="41">
        <v>0</v>
      </c>
      <c r="I4" s="42">
        <v>3015</v>
      </c>
      <c r="J4" s="39">
        <v>129567</v>
      </c>
      <c r="K4" s="40">
        <v>107314</v>
      </c>
      <c r="L4" s="41">
        <v>22253</v>
      </c>
      <c r="M4" s="41">
        <v>0</v>
      </c>
      <c r="N4" s="43">
        <v>0</v>
      </c>
      <c r="O4" s="44">
        <f t="shared" si="0"/>
        <v>24.25</v>
      </c>
      <c r="P4" s="45">
        <v>24.25</v>
      </c>
      <c r="Q4" s="47">
        <v>0</v>
      </c>
      <c r="R4" s="37">
        <v>30590</v>
      </c>
    </row>
    <row r="5" spans="1:18" s="33" customFormat="1" ht="19.5" customHeight="1">
      <c r="A5" s="34" t="s">
        <v>21</v>
      </c>
      <c r="B5" s="35" t="s">
        <v>22</v>
      </c>
      <c r="C5" s="36">
        <v>360736</v>
      </c>
      <c r="D5" s="37">
        <v>17573</v>
      </c>
      <c r="E5" s="38">
        <v>2</v>
      </c>
      <c r="F5" s="39">
        <v>96352</v>
      </c>
      <c r="G5" s="40">
        <v>90223</v>
      </c>
      <c r="H5" s="41">
        <v>2980</v>
      </c>
      <c r="I5" s="42">
        <v>3149</v>
      </c>
      <c r="J5" s="39">
        <v>141626</v>
      </c>
      <c r="K5" s="40">
        <v>126022</v>
      </c>
      <c r="L5" s="41">
        <v>8745</v>
      </c>
      <c r="M5" s="42">
        <v>6859</v>
      </c>
      <c r="N5" s="43">
        <v>0</v>
      </c>
      <c r="O5" s="44">
        <f t="shared" si="0"/>
        <v>17.12</v>
      </c>
      <c r="P5" s="45">
        <v>17.12</v>
      </c>
      <c r="Q5" s="47">
        <v>0</v>
      </c>
      <c r="R5" s="37">
        <v>22493</v>
      </c>
    </row>
    <row r="6" spans="1:18" s="33" customFormat="1" ht="19.5" customHeight="1">
      <c r="A6" s="34" t="s">
        <v>23</v>
      </c>
      <c r="B6" s="35" t="s">
        <v>24</v>
      </c>
      <c r="C6" s="36">
        <v>336815</v>
      </c>
      <c r="D6" s="37">
        <v>17591</v>
      </c>
      <c r="E6" s="38">
        <v>4</v>
      </c>
      <c r="F6" s="39">
        <v>62104</v>
      </c>
      <c r="G6" s="40">
        <v>39493</v>
      </c>
      <c r="H6" s="41">
        <v>0</v>
      </c>
      <c r="I6" s="42">
        <v>22611</v>
      </c>
      <c r="J6" s="39">
        <v>135179</v>
      </c>
      <c r="K6" s="40">
        <v>112151</v>
      </c>
      <c r="L6" s="41">
        <v>1639</v>
      </c>
      <c r="M6" s="42">
        <v>21389</v>
      </c>
      <c r="N6" s="43">
        <v>0</v>
      </c>
      <c r="O6" s="44">
        <f t="shared" si="0"/>
        <v>26.6</v>
      </c>
      <c r="P6" s="45">
        <v>26.6</v>
      </c>
      <c r="Q6" s="47">
        <v>0</v>
      </c>
      <c r="R6" s="37">
        <v>24365</v>
      </c>
    </row>
    <row r="7" spans="1:18" s="33" customFormat="1" ht="19.5" customHeight="1">
      <c r="A7" s="34" t="s">
        <v>25</v>
      </c>
      <c r="B7" s="35" t="s">
        <v>26</v>
      </c>
      <c r="C7" s="36">
        <v>584882</v>
      </c>
      <c r="D7" s="37">
        <v>17687</v>
      </c>
      <c r="E7" s="38">
        <v>1</v>
      </c>
      <c r="F7" s="39">
        <v>87103</v>
      </c>
      <c r="G7" s="40">
        <v>62507</v>
      </c>
      <c r="H7" s="41">
        <v>2340</v>
      </c>
      <c r="I7" s="42">
        <v>22256</v>
      </c>
      <c r="J7" s="39">
        <v>213668</v>
      </c>
      <c r="K7" s="40">
        <v>181337</v>
      </c>
      <c r="L7" s="41">
        <v>20646</v>
      </c>
      <c r="M7" s="42">
        <v>11685</v>
      </c>
      <c r="N7" s="43">
        <v>0</v>
      </c>
      <c r="O7" s="44">
        <f t="shared" si="0"/>
        <v>25.4</v>
      </c>
      <c r="P7" s="45">
        <v>25.4</v>
      </c>
      <c r="Q7" s="47">
        <v>0</v>
      </c>
      <c r="R7" s="37">
        <v>22862</v>
      </c>
    </row>
    <row r="8" spans="1:18" s="33" customFormat="1" ht="19.5" customHeight="1">
      <c r="A8" s="34" t="s">
        <v>27</v>
      </c>
      <c r="B8" s="35" t="s">
        <v>28</v>
      </c>
      <c r="C8" s="36">
        <v>412108</v>
      </c>
      <c r="D8" s="37">
        <v>17687</v>
      </c>
      <c r="E8" s="38">
        <v>2</v>
      </c>
      <c r="F8" s="39">
        <v>56018</v>
      </c>
      <c r="G8" s="40">
        <v>48073</v>
      </c>
      <c r="H8" s="41">
        <v>0</v>
      </c>
      <c r="I8" s="42">
        <v>7945</v>
      </c>
      <c r="J8" s="39">
        <v>143426</v>
      </c>
      <c r="K8" s="40">
        <v>129942</v>
      </c>
      <c r="L8" s="41">
        <v>11117</v>
      </c>
      <c r="M8" s="42">
        <v>2367</v>
      </c>
      <c r="N8" s="43">
        <v>0</v>
      </c>
      <c r="O8" s="48">
        <f t="shared" si="0"/>
        <v>24.55</v>
      </c>
      <c r="P8" s="49">
        <v>24.55</v>
      </c>
      <c r="Q8" s="47">
        <v>0</v>
      </c>
      <c r="R8" s="50">
        <v>23620</v>
      </c>
    </row>
    <row r="9" spans="1:18" s="33" customFormat="1" ht="19.5" customHeight="1">
      <c r="A9" s="34" t="s">
        <v>29</v>
      </c>
      <c r="B9" s="35" t="s">
        <v>30</v>
      </c>
      <c r="C9" s="36">
        <v>844924</v>
      </c>
      <c r="D9" s="37">
        <v>17825</v>
      </c>
      <c r="E9" s="38">
        <v>14</v>
      </c>
      <c r="F9" s="39">
        <v>111222</v>
      </c>
      <c r="G9" s="40">
        <v>99872</v>
      </c>
      <c r="H9" s="41">
        <v>0</v>
      </c>
      <c r="I9" s="42">
        <v>11350</v>
      </c>
      <c r="J9" s="39">
        <v>314779</v>
      </c>
      <c r="K9" s="40">
        <v>266343</v>
      </c>
      <c r="L9" s="41">
        <v>17553</v>
      </c>
      <c r="M9" s="42">
        <v>30883</v>
      </c>
      <c r="N9" s="43">
        <v>0</v>
      </c>
      <c r="O9" s="48">
        <f t="shared" si="0"/>
        <v>27.75</v>
      </c>
      <c r="P9" s="49">
        <v>27.75</v>
      </c>
      <c r="Q9" s="47">
        <v>0</v>
      </c>
      <c r="R9" s="51">
        <v>0</v>
      </c>
    </row>
    <row r="10" spans="1:18" s="33" customFormat="1" ht="19.5" customHeight="1">
      <c r="A10" s="52" t="s">
        <v>31</v>
      </c>
      <c r="B10" s="53" t="s">
        <v>32</v>
      </c>
      <c r="C10" s="54">
        <v>448232</v>
      </c>
      <c r="D10" s="55">
        <v>17825</v>
      </c>
      <c r="E10" s="56">
        <v>0</v>
      </c>
      <c r="F10" s="57">
        <v>55628</v>
      </c>
      <c r="G10" s="58">
        <v>47358</v>
      </c>
      <c r="H10" s="59">
        <v>0</v>
      </c>
      <c r="I10" s="60">
        <v>8270</v>
      </c>
      <c r="J10" s="57">
        <v>172986</v>
      </c>
      <c r="K10" s="58">
        <v>140746</v>
      </c>
      <c r="L10" s="59">
        <v>16592</v>
      </c>
      <c r="M10" s="60">
        <v>15648</v>
      </c>
      <c r="N10" s="61">
        <v>0</v>
      </c>
      <c r="O10" s="62">
        <f t="shared" si="0"/>
        <v>29.89</v>
      </c>
      <c r="P10" s="63">
        <v>29.89</v>
      </c>
      <c r="Q10" s="64">
        <v>0</v>
      </c>
      <c r="R10" s="65">
        <v>24351</v>
      </c>
    </row>
    <row r="11" spans="1:18" s="33" customFormat="1" ht="19.5" customHeight="1">
      <c r="A11" s="20" t="s">
        <v>33</v>
      </c>
      <c r="B11" s="66" t="s">
        <v>34</v>
      </c>
      <c r="C11" s="22">
        <v>396692</v>
      </c>
      <c r="D11" s="23">
        <v>17825</v>
      </c>
      <c r="E11" s="67">
        <v>0</v>
      </c>
      <c r="F11" s="68">
        <v>55594</v>
      </c>
      <c r="G11" s="69">
        <v>52514</v>
      </c>
      <c r="H11" s="70">
        <v>0</v>
      </c>
      <c r="I11" s="71">
        <v>3080</v>
      </c>
      <c r="J11" s="68">
        <v>141793</v>
      </c>
      <c r="K11" s="69">
        <v>125597</v>
      </c>
      <c r="L11" s="70">
        <v>961</v>
      </c>
      <c r="M11" s="71">
        <v>15235</v>
      </c>
      <c r="N11" s="72">
        <v>0</v>
      </c>
      <c r="O11" s="73">
        <f t="shared" si="0"/>
        <v>25.27</v>
      </c>
      <c r="P11" s="74">
        <v>25.27</v>
      </c>
      <c r="Q11" s="46">
        <v>0</v>
      </c>
      <c r="R11" s="75">
        <v>26562</v>
      </c>
    </row>
    <row r="12" spans="1:18" s="33" customFormat="1" ht="19.5" customHeight="1">
      <c r="A12" s="52" t="s">
        <v>35</v>
      </c>
      <c r="B12" s="76" t="s">
        <v>36</v>
      </c>
      <c r="C12" s="54">
        <v>443907</v>
      </c>
      <c r="D12" s="55">
        <v>17687</v>
      </c>
      <c r="E12" s="77">
        <v>8</v>
      </c>
      <c r="F12" s="78">
        <v>83886</v>
      </c>
      <c r="G12" s="79">
        <v>62021</v>
      </c>
      <c r="H12" s="80">
        <v>0</v>
      </c>
      <c r="I12" s="81">
        <v>21865</v>
      </c>
      <c r="J12" s="78">
        <v>172546</v>
      </c>
      <c r="K12" s="79">
        <v>132496</v>
      </c>
      <c r="L12" s="80">
        <v>1305</v>
      </c>
      <c r="M12" s="81">
        <v>38745</v>
      </c>
      <c r="N12" s="61">
        <v>0</v>
      </c>
      <c r="O12" s="62">
        <f t="shared" si="0"/>
        <v>24.63</v>
      </c>
      <c r="P12" s="63">
        <v>24.63</v>
      </c>
      <c r="Q12" s="64">
        <v>0</v>
      </c>
      <c r="R12" s="82">
        <v>0</v>
      </c>
    </row>
    <row r="13" spans="1:18" s="33" customFormat="1" ht="19.5" customHeight="1">
      <c r="A13" s="20" t="s">
        <v>37</v>
      </c>
      <c r="B13" s="66" t="s">
        <v>38</v>
      </c>
      <c r="C13" s="24">
        <v>291321</v>
      </c>
      <c r="D13" s="23">
        <v>17687</v>
      </c>
      <c r="E13" s="67">
        <v>0</v>
      </c>
      <c r="F13" s="68">
        <v>58014</v>
      </c>
      <c r="G13" s="69">
        <v>40374</v>
      </c>
      <c r="H13" s="70">
        <v>0</v>
      </c>
      <c r="I13" s="71">
        <v>17640</v>
      </c>
      <c r="J13" s="68">
        <v>118933</v>
      </c>
      <c r="K13" s="69">
        <v>93072</v>
      </c>
      <c r="L13" s="70">
        <v>1305</v>
      </c>
      <c r="M13" s="71">
        <v>24556</v>
      </c>
      <c r="N13" s="72">
        <v>0</v>
      </c>
      <c r="O13" s="73">
        <f t="shared" si="0"/>
        <v>26.11</v>
      </c>
      <c r="P13" s="74">
        <v>26.11</v>
      </c>
      <c r="Q13" s="46">
        <v>0</v>
      </c>
      <c r="R13" s="75">
        <v>25228</v>
      </c>
    </row>
    <row r="14" spans="1:18" s="33" customFormat="1" ht="19.5" customHeight="1">
      <c r="A14" s="34" t="s">
        <v>39</v>
      </c>
      <c r="B14" s="83" t="s">
        <v>40</v>
      </c>
      <c r="C14" s="38">
        <v>152586</v>
      </c>
      <c r="D14" s="37">
        <v>17687</v>
      </c>
      <c r="E14" s="67">
        <v>0</v>
      </c>
      <c r="F14" s="84">
        <v>25872</v>
      </c>
      <c r="G14" s="85">
        <v>21647</v>
      </c>
      <c r="H14" s="86">
        <v>0</v>
      </c>
      <c r="I14" s="87">
        <v>4225</v>
      </c>
      <c r="J14" s="84">
        <v>53613</v>
      </c>
      <c r="K14" s="85">
        <v>39424</v>
      </c>
      <c r="L14" s="86">
        <v>0</v>
      </c>
      <c r="M14" s="87">
        <v>14189</v>
      </c>
      <c r="N14" s="43">
        <v>0</v>
      </c>
      <c r="O14" s="48">
        <f t="shared" si="0"/>
        <v>21.89</v>
      </c>
      <c r="P14" s="49">
        <v>21.89</v>
      </c>
      <c r="Q14" s="46">
        <v>0</v>
      </c>
      <c r="R14" s="50">
        <v>25658</v>
      </c>
    </row>
    <row r="15" spans="1:18" s="33" customFormat="1" ht="19.5" customHeight="1">
      <c r="A15" s="34" t="s">
        <v>41</v>
      </c>
      <c r="B15" s="83" t="s">
        <v>42</v>
      </c>
      <c r="C15" s="36">
        <v>810441</v>
      </c>
      <c r="D15" s="37">
        <v>17778</v>
      </c>
      <c r="E15" s="38">
        <v>18</v>
      </c>
      <c r="F15" s="39">
        <v>98036</v>
      </c>
      <c r="G15" s="40">
        <v>95317</v>
      </c>
      <c r="H15" s="41">
        <v>0</v>
      </c>
      <c r="I15" s="42">
        <v>2719</v>
      </c>
      <c r="J15" s="39">
        <v>294976</v>
      </c>
      <c r="K15" s="40">
        <v>248672</v>
      </c>
      <c r="L15" s="41">
        <v>27186</v>
      </c>
      <c r="M15" s="42">
        <v>19118</v>
      </c>
      <c r="N15" s="43">
        <v>0</v>
      </c>
      <c r="O15" s="48">
        <f t="shared" si="0"/>
        <v>27.64</v>
      </c>
      <c r="P15" s="49">
        <v>27.64</v>
      </c>
      <c r="Q15" s="47">
        <v>0</v>
      </c>
      <c r="R15" s="51">
        <v>0</v>
      </c>
    </row>
    <row r="16" spans="1:18" s="33" customFormat="1" ht="19.5" customHeight="1">
      <c r="A16" s="52" t="s">
        <v>43</v>
      </c>
      <c r="B16" s="88" t="s">
        <v>44</v>
      </c>
      <c r="C16" s="77">
        <v>506657</v>
      </c>
      <c r="D16" s="55">
        <v>17778</v>
      </c>
      <c r="E16" s="56">
        <v>0</v>
      </c>
      <c r="F16" s="57">
        <v>67972</v>
      </c>
      <c r="G16" s="58">
        <v>65510</v>
      </c>
      <c r="H16" s="59">
        <v>0</v>
      </c>
      <c r="I16" s="60">
        <v>2462</v>
      </c>
      <c r="J16" s="57">
        <v>192654</v>
      </c>
      <c r="K16" s="58">
        <v>161895</v>
      </c>
      <c r="L16" s="59">
        <v>17845</v>
      </c>
      <c r="M16" s="60">
        <v>12914</v>
      </c>
      <c r="N16" s="61">
        <v>0</v>
      </c>
      <c r="O16" s="62">
        <f t="shared" si="0"/>
        <v>28.42</v>
      </c>
      <c r="P16" s="63">
        <v>28.42</v>
      </c>
      <c r="Q16" s="64">
        <v>0</v>
      </c>
      <c r="R16" s="89">
        <v>22220</v>
      </c>
    </row>
    <row r="17" spans="1:18" s="33" customFormat="1" ht="19.5" customHeight="1">
      <c r="A17" s="20" t="s">
        <v>45</v>
      </c>
      <c r="B17" s="66" t="s">
        <v>46</v>
      </c>
      <c r="C17" s="24">
        <v>303784</v>
      </c>
      <c r="D17" s="23">
        <v>17778</v>
      </c>
      <c r="E17" s="67">
        <v>0</v>
      </c>
      <c r="F17" s="68">
        <v>30064</v>
      </c>
      <c r="G17" s="69">
        <v>29807</v>
      </c>
      <c r="H17" s="70">
        <v>0</v>
      </c>
      <c r="I17" s="71">
        <v>257</v>
      </c>
      <c r="J17" s="68">
        <v>102322</v>
      </c>
      <c r="K17" s="69">
        <v>86777</v>
      </c>
      <c r="L17" s="70">
        <v>9341</v>
      </c>
      <c r="M17" s="71">
        <v>6204</v>
      </c>
      <c r="N17" s="72">
        <v>0</v>
      </c>
      <c r="O17" s="73">
        <f t="shared" si="0"/>
        <v>27</v>
      </c>
      <c r="P17" s="74">
        <v>27</v>
      </c>
      <c r="Q17" s="46">
        <v>0</v>
      </c>
      <c r="R17" s="75">
        <v>25025</v>
      </c>
    </row>
    <row r="18" spans="1:18" s="33" customFormat="1" ht="19.5" customHeight="1">
      <c r="A18" s="34" t="s">
        <v>47</v>
      </c>
      <c r="B18" s="83" t="s">
        <v>48</v>
      </c>
      <c r="C18" s="36">
        <v>464052</v>
      </c>
      <c r="D18" s="37">
        <v>17755</v>
      </c>
      <c r="E18" s="38">
        <v>4</v>
      </c>
      <c r="F18" s="39">
        <v>68342</v>
      </c>
      <c r="G18" s="40">
        <v>60638</v>
      </c>
      <c r="H18" s="41">
        <v>0</v>
      </c>
      <c r="I18" s="42">
        <v>7704</v>
      </c>
      <c r="J18" s="39">
        <v>168847</v>
      </c>
      <c r="K18" s="40">
        <v>158057</v>
      </c>
      <c r="L18" s="41">
        <v>6519</v>
      </c>
      <c r="M18" s="42">
        <v>4271</v>
      </c>
      <c r="N18" s="43">
        <v>0</v>
      </c>
      <c r="O18" s="48">
        <f t="shared" si="0"/>
        <v>25.39</v>
      </c>
      <c r="P18" s="49">
        <v>25.39</v>
      </c>
      <c r="Q18" s="47">
        <v>0</v>
      </c>
      <c r="R18" s="50">
        <v>24258</v>
      </c>
    </row>
    <row r="19" spans="1:18" s="33" customFormat="1" ht="19.5" customHeight="1">
      <c r="A19" s="34" t="s">
        <v>49</v>
      </c>
      <c r="B19" s="83" t="s">
        <v>50</v>
      </c>
      <c r="C19" s="36">
        <v>417336</v>
      </c>
      <c r="D19" s="37">
        <v>18221</v>
      </c>
      <c r="E19" s="38">
        <v>12</v>
      </c>
      <c r="F19" s="39">
        <v>52592</v>
      </c>
      <c r="G19" s="40">
        <v>42295</v>
      </c>
      <c r="H19" s="41">
        <v>0</v>
      </c>
      <c r="I19" s="42">
        <v>10297</v>
      </c>
      <c r="J19" s="39">
        <v>139362</v>
      </c>
      <c r="K19" s="40">
        <v>127770</v>
      </c>
      <c r="L19" s="41">
        <v>4104</v>
      </c>
      <c r="M19" s="42">
        <v>7488</v>
      </c>
      <c r="N19" s="43">
        <v>0</v>
      </c>
      <c r="O19" s="48">
        <f t="shared" si="0"/>
        <v>23.79</v>
      </c>
      <c r="P19" s="49">
        <v>23.79</v>
      </c>
      <c r="Q19" s="47">
        <v>0</v>
      </c>
      <c r="R19" s="50">
        <v>26197</v>
      </c>
    </row>
    <row r="20" spans="1:18" s="33" customFormat="1" ht="19.5" customHeight="1">
      <c r="A20" s="52" t="s">
        <v>51</v>
      </c>
      <c r="B20" s="88" t="s">
        <v>52</v>
      </c>
      <c r="C20" s="54">
        <v>518389</v>
      </c>
      <c r="D20" s="55">
        <v>18058</v>
      </c>
      <c r="E20" s="77">
        <v>38</v>
      </c>
      <c r="F20" s="78">
        <v>52754</v>
      </c>
      <c r="G20" s="79">
        <v>41742</v>
      </c>
      <c r="H20" s="80">
        <v>0</v>
      </c>
      <c r="I20" s="81">
        <v>11012</v>
      </c>
      <c r="J20" s="78">
        <v>173272</v>
      </c>
      <c r="K20" s="79">
        <v>151494</v>
      </c>
      <c r="L20" s="80">
        <v>6365</v>
      </c>
      <c r="M20" s="81">
        <v>15413</v>
      </c>
      <c r="N20" s="61">
        <v>0</v>
      </c>
      <c r="O20" s="62">
        <f t="shared" si="0"/>
        <v>25.88</v>
      </c>
      <c r="P20" s="63">
        <v>25.88</v>
      </c>
      <c r="Q20" s="64">
        <v>0</v>
      </c>
      <c r="R20" s="65">
        <v>29465</v>
      </c>
    </row>
    <row r="21" spans="1:18" s="33" customFormat="1" ht="18.75" customHeight="1">
      <c r="A21" s="34" t="s">
        <v>53</v>
      </c>
      <c r="B21" s="35" t="s">
        <v>54</v>
      </c>
      <c r="C21" s="36">
        <v>439455</v>
      </c>
      <c r="D21" s="37">
        <v>18058</v>
      </c>
      <c r="E21" s="38">
        <v>7</v>
      </c>
      <c r="F21" s="25">
        <v>69919</v>
      </c>
      <c r="G21" s="26">
        <v>62643</v>
      </c>
      <c r="H21" s="27">
        <v>0</v>
      </c>
      <c r="I21" s="28">
        <v>7276</v>
      </c>
      <c r="J21" s="90">
        <v>155460</v>
      </c>
      <c r="K21" s="91">
        <v>142488</v>
      </c>
      <c r="L21" s="92">
        <v>9107</v>
      </c>
      <c r="M21" s="93">
        <v>3865</v>
      </c>
      <c r="N21" s="72">
        <v>0</v>
      </c>
      <c r="O21" s="44">
        <f t="shared" si="0"/>
        <v>23.14</v>
      </c>
      <c r="P21" s="45">
        <v>23.14</v>
      </c>
      <c r="Q21" s="47">
        <v>0</v>
      </c>
      <c r="R21" s="37">
        <v>26547</v>
      </c>
    </row>
    <row r="22" spans="1:18" s="33" customFormat="1" ht="18.75" customHeight="1">
      <c r="A22" s="34" t="s">
        <v>55</v>
      </c>
      <c r="B22" s="35" t="s">
        <v>56</v>
      </c>
      <c r="C22" s="36">
        <v>467036</v>
      </c>
      <c r="D22" s="37">
        <v>18543</v>
      </c>
      <c r="E22" s="38">
        <v>6</v>
      </c>
      <c r="F22" s="39">
        <v>82667</v>
      </c>
      <c r="G22" s="40">
        <v>72403</v>
      </c>
      <c r="H22" s="41">
        <v>1127</v>
      </c>
      <c r="I22" s="42">
        <v>9137</v>
      </c>
      <c r="J22" s="90">
        <v>165061</v>
      </c>
      <c r="K22" s="91">
        <v>150244</v>
      </c>
      <c r="L22" s="92">
        <v>14607</v>
      </c>
      <c r="M22" s="93">
        <v>210</v>
      </c>
      <c r="N22" s="43">
        <v>0</v>
      </c>
      <c r="O22" s="44">
        <f t="shared" si="0"/>
        <v>21.43</v>
      </c>
      <c r="P22" s="45">
        <v>21.43</v>
      </c>
      <c r="Q22" s="47">
        <v>0</v>
      </c>
      <c r="R22" s="37">
        <v>25235</v>
      </c>
    </row>
    <row r="23" spans="1:18" s="33" customFormat="1" ht="18.75" customHeight="1">
      <c r="A23" s="34" t="s">
        <v>57</v>
      </c>
      <c r="B23" s="35" t="s">
        <v>58</v>
      </c>
      <c r="C23" s="36">
        <v>500171</v>
      </c>
      <c r="D23" s="37">
        <v>18702</v>
      </c>
      <c r="E23" s="38">
        <v>6</v>
      </c>
      <c r="F23" s="39">
        <v>82031</v>
      </c>
      <c r="G23" s="40">
        <v>71636</v>
      </c>
      <c r="H23" s="41">
        <v>0</v>
      </c>
      <c r="I23" s="42">
        <v>10395</v>
      </c>
      <c r="J23" s="90">
        <v>164318</v>
      </c>
      <c r="K23" s="91">
        <v>148258</v>
      </c>
      <c r="L23" s="92">
        <v>7340</v>
      </c>
      <c r="M23" s="93">
        <v>8720</v>
      </c>
      <c r="N23" s="43">
        <v>0</v>
      </c>
      <c r="O23" s="44">
        <f t="shared" si="0"/>
        <v>19.68</v>
      </c>
      <c r="P23" s="45">
        <v>19.68</v>
      </c>
      <c r="Q23" s="47">
        <v>0</v>
      </c>
      <c r="R23" s="37">
        <v>24115</v>
      </c>
    </row>
    <row r="24" spans="1:18" s="33" customFormat="1" ht="18.75" customHeight="1">
      <c r="A24" s="34" t="s">
        <v>59</v>
      </c>
      <c r="B24" s="35" t="s">
        <v>60</v>
      </c>
      <c r="C24" s="36">
        <v>274755</v>
      </c>
      <c r="D24" s="37">
        <v>18518</v>
      </c>
      <c r="E24" s="38">
        <v>15</v>
      </c>
      <c r="F24" s="39">
        <v>29773</v>
      </c>
      <c r="G24" s="40">
        <v>26394</v>
      </c>
      <c r="H24" s="41">
        <v>0</v>
      </c>
      <c r="I24" s="42">
        <v>3379</v>
      </c>
      <c r="J24" s="90">
        <v>87970</v>
      </c>
      <c r="K24" s="91">
        <v>81623</v>
      </c>
      <c r="L24" s="92">
        <v>5574</v>
      </c>
      <c r="M24" s="93">
        <v>773</v>
      </c>
      <c r="N24" s="43">
        <v>0</v>
      </c>
      <c r="O24" s="44">
        <f t="shared" si="0"/>
        <v>23.76</v>
      </c>
      <c r="P24" s="45">
        <v>23.76</v>
      </c>
      <c r="Q24" s="47">
        <v>0</v>
      </c>
      <c r="R24" s="37">
        <v>27982</v>
      </c>
    </row>
    <row r="25" spans="1:18" s="33" customFormat="1" ht="18.75" customHeight="1">
      <c r="A25" s="34" t="s">
        <v>61</v>
      </c>
      <c r="B25" s="35" t="s">
        <v>62</v>
      </c>
      <c r="C25" s="36">
        <v>331795</v>
      </c>
      <c r="D25" s="37">
        <v>18541</v>
      </c>
      <c r="E25" s="38">
        <v>5</v>
      </c>
      <c r="F25" s="39">
        <v>38630</v>
      </c>
      <c r="G25" s="40">
        <v>38299</v>
      </c>
      <c r="H25" s="41">
        <v>0</v>
      </c>
      <c r="I25" s="42">
        <v>331</v>
      </c>
      <c r="J25" s="90">
        <v>105820</v>
      </c>
      <c r="K25" s="91">
        <v>97816</v>
      </c>
      <c r="L25" s="92">
        <v>8004</v>
      </c>
      <c r="M25" s="81">
        <v>0</v>
      </c>
      <c r="N25" s="43">
        <v>0</v>
      </c>
      <c r="O25" s="44">
        <f t="shared" si="0"/>
        <v>22.91</v>
      </c>
      <c r="P25" s="45">
        <v>22.91</v>
      </c>
      <c r="Q25" s="47">
        <v>0</v>
      </c>
      <c r="R25" s="37">
        <v>26108</v>
      </c>
    </row>
    <row r="26" spans="1:18" s="33" customFormat="1" ht="18.75" customHeight="1">
      <c r="A26" s="34" t="s">
        <v>63</v>
      </c>
      <c r="B26" s="35" t="s">
        <v>64</v>
      </c>
      <c r="C26" s="36">
        <v>97121</v>
      </c>
      <c r="D26" s="37">
        <v>19152</v>
      </c>
      <c r="E26" s="38">
        <v>1</v>
      </c>
      <c r="F26" s="39">
        <v>14025</v>
      </c>
      <c r="G26" s="40">
        <v>10157</v>
      </c>
      <c r="H26" s="41">
        <v>0</v>
      </c>
      <c r="I26" s="42">
        <v>3868</v>
      </c>
      <c r="J26" s="90">
        <v>38098</v>
      </c>
      <c r="K26" s="91">
        <v>36624</v>
      </c>
      <c r="L26" s="92">
        <v>1474</v>
      </c>
      <c r="M26" s="81">
        <v>0</v>
      </c>
      <c r="N26" s="43">
        <v>0</v>
      </c>
      <c r="O26" s="44">
        <f t="shared" si="0"/>
        <v>28.97</v>
      </c>
      <c r="P26" s="45">
        <v>28.97</v>
      </c>
      <c r="Q26" s="47">
        <v>0</v>
      </c>
      <c r="R26" s="37">
        <v>23558</v>
      </c>
    </row>
    <row r="27" spans="1:18" s="33" customFormat="1" ht="18.75" customHeight="1">
      <c r="A27" s="34" t="s">
        <v>65</v>
      </c>
      <c r="B27" s="35" t="s">
        <v>66</v>
      </c>
      <c r="C27" s="36">
        <v>152041</v>
      </c>
      <c r="D27" s="37">
        <v>18504</v>
      </c>
      <c r="E27" s="38">
        <v>4</v>
      </c>
      <c r="F27" s="39">
        <v>22861</v>
      </c>
      <c r="G27" s="40">
        <v>18406</v>
      </c>
      <c r="H27" s="41">
        <v>0</v>
      </c>
      <c r="I27" s="42">
        <v>4455</v>
      </c>
      <c r="J27" s="94">
        <v>56949</v>
      </c>
      <c r="K27" s="95">
        <v>43838</v>
      </c>
      <c r="L27" s="96">
        <v>2044</v>
      </c>
      <c r="M27" s="97">
        <v>11067</v>
      </c>
      <c r="N27" s="43">
        <v>0</v>
      </c>
      <c r="O27" s="48">
        <f t="shared" si="0"/>
        <v>26.39</v>
      </c>
      <c r="P27" s="49">
        <v>26.39</v>
      </c>
      <c r="Q27" s="47">
        <v>0</v>
      </c>
      <c r="R27" s="51">
        <v>0</v>
      </c>
    </row>
    <row r="28" spans="1:18" s="33" customFormat="1" ht="18.75" customHeight="1">
      <c r="A28" s="52" t="s">
        <v>67</v>
      </c>
      <c r="B28" s="76" t="s">
        <v>68</v>
      </c>
      <c r="C28" s="77">
        <v>118477</v>
      </c>
      <c r="D28" s="55">
        <v>18504</v>
      </c>
      <c r="E28" s="56">
        <v>0</v>
      </c>
      <c r="F28" s="78">
        <v>18548</v>
      </c>
      <c r="G28" s="79">
        <v>15226</v>
      </c>
      <c r="H28" s="80">
        <v>0</v>
      </c>
      <c r="I28" s="81">
        <v>3322</v>
      </c>
      <c r="J28" s="90">
        <v>47611</v>
      </c>
      <c r="K28" s="91">
        <v>34500</v>
      </c>
      <c r="L28" s="92">
        <v>2044</v>
      </c>
      <c r="M28" s="93">
        <v>11067</v>
      </c>
      <c r="N28" s="61">
        <v>0</v>
      </c>
      <c r="O28" s="62">
        <f t="shared" si="0"/>
        <v>29.08</v>
      </c>
      <c r="P28" s="63">
        <v>29.08</v>
      </c>
      <c r="Q28" s="64">
        <v>0</v>
      </c>
      <c r="R28" s="65">
        <v>25065</v>
      </c>
    </row>
    <row r="29" spans="1:18" s="33" customFormat="1" ht="18.75" customHeight="1">
      <c r="A29" s="20" t="s">
        <v>69</v>
      </c>
      <c r="B29" s="66" t="s">
        <v>70</v>
      </c>
      <c r="C29" s="24">
        <v>33564</v>
      </c>
      <c r="D29" s="23">
        <v>18504</v>
      </c>
      <c r="E29" s="67">
        <v>0</v>
      </c>
      <c r="F29" s="25">
        <v>4313</v>
      </c>
      <c r="G29" s="26">
        <v>3180</v>
      </c>
      <c r="H29" s="27">
        <v>0</v>
      </c>
      <c r="I29" s="28">
        <v>1133</v>
      </c>
      <c r="J29" s="98">
        <v>9338</v>
      </c>
      <c r="K29" s="99">
        <v>9338</v>
      </c>
      <c r="L29" s="27">
        <v>0</v>
      </c>
      <c r="M29" s="27">
        <v>0</v>
      </c>
      <c r="N29" s="72">
        <v>0</v>
      </c>
      <c r="O29" s="73">
        <f t="shared" si="0"/>
        <v>17.18</v>
      </c>
      <c r="P29" s="74">
        <v>17.18</v>
      </c>
      <c r="Q29" s="46">
        <v>0</v>
      </c>
      <c r="R29" s="75">
        <v>20573</v>
      </c>
    </row>
    <row r="30" spans="1:18" s="33" customFormat="1" ht="18.75" customHeight="1">
      <c r="A30" s="34" t="s">
        <v>71</v>
      </c>
      <c r="B30" s="83" t="s">
        <v>72</v>
      </c>
      <c r="C30" s="36">
        <v>120917</v>
      </c>
      <c r="D30" s="37">
        <v>18452</v>
      </c>
      <c r="E30" s="38">
        <v>23</v>
      </c>
      <c r="F30" s="39">
        <v>11889</v>
      </c>
      <c r="G30" s="40">
        <v>11510</v>
      </c>
      <c r="H30" s="41">
        <v>0</v>
      </c>
      <c r="I30" s="42">
        <v>379</v>
      </c>
      <c r="J30" s="90">
        <v>47478</v>
      </c>
      <c r="K30" s="91">
        <v>39656</v>
      </c>
      <c r="L30" s="92">
        <v>1502</v>
      </c>
      <c r="M30" s="93">
        <v>6320</v>
      </c>
      <c r="N30" s="43">
        <v>0</v>
      </c>
      <c r="O30" s="48">
        <f t="shared" si="0"/>
        <v>32.64</v>
      </c>
      <c r="P30" s="49">
        <v>32.64</v>
      </c>
      <c r="Q30" s="47">
        <v>0</v>
      </c>
      <c r="R30" s="50">
        <v>27649</v>
      </c>
    </row>
    <row r="31" spans="1:18" s="33" customFormat="1" ht="18.75" customHeight="1">
      <c r="A31" s="34" t="s">
        <v>73</v>
      </c>
      <c r="B31" s="35" t="s">
        <v>74</v>
      </c>
      <c r="C31" s="36">
        <v>305693</v>
      </c>
      <c r="D31" s="37">
        <v>18541</v>
      </c>
      <c r="E31" s="38">
        <v>5</v>
      </c>
      <c r="F31" s="39">
        <v>30328</v>
      </c>
      <c r="G31" s="40">
        <v>30291</v>
      </c>
      <c r="H31" s="41">
        <v>0</v>
      </c>
      <c r="I31" s="42">
        <v>37</v>
      </c>
      <c r="J31" s="90">
        <v>102185</v>
      </c>
      <c r="K31" s="91">
        <v>92804</v>
      </c>
      <c r="L31" s="92">
        <v>4860</v>
      </c>
      <c r="M31" s="93">
        <v>4521</v>
      </c>
      <c r="N31" s="43">
        <v>0</v>
      </c>
      <c r="O31" s="48">
        <f t="shared" si="0"/>
        <v>26.1</v>
      </c>
      <c r="P31" s="49">
        <v>26.1</v>
      </c>
      <c r="Q31" s="47">
        <v>0</v>
      </c>
      <c r="R31" s="50">
        <v>25448</v>
      </c>
    </row>
    <row r="32" spans="1:18" s="33" customFormat="1" ht="18.75" customHeight="1">
      <c r="A32" s="34" t="s">
        <v>75</v>
      </c>
      <c r="B32" s="83" t="s">
        <v>76</v>
      </c>
      <c r="C32" s="36">
        <v>139086</v>
      </c>
      <c r="D32" s="37">
        <v>18735</v>
      </c>
      <c r="E32" s="38">
        <v>2</v>
      </c>
      <c r="F32" s="39">
        <v>21435</v>
      </c>
      <c r="G32" s="40">
        <v>21098</v>
      </c>
      <c r="H32" s="41">
        <v>0</v>
      </c>
      <c r="I32" s="42">
        <v>337</v>
      </c>
      <c r="J32" s="90">
        <v>46370</v>
      </c>
      <c r="K32" s="91">
        <v>40187</v>
      </c>
      <c r="L32" s="92">
        <v>3701</v>
      </c>
      <c r="M32" s="93">
        <v>2482</v>
      </c>
      <c r="N32" s="43">
        <v>0</v>
      </c>
      <c r="O32" s="48">
        <f t="shared" si="0"/>
        <v>21.19</v>
      </c>
      <c r="P32" s="49">
        <v>21.19</v>
      </c>
      <c r="Q32" s="47">
        <v>0</v>
      </c>
      <c r="R32" s="50">
        <v>25291</v>
      </c>
    </row>
    <row r="33" spans="1:18" s="33" customFormat="1" ht="18.75" customHeight="1">
      <c r="A33" s="34" t="s">
        <v>77</v>
      </c>
      <c r="B33" s="83" t="s">
        <v>78</v>
      </c>
      <c r="C33" s="36">
        <v>289263</v>
      </c>
      <c r="D33" s="37">
        <v>18511</v>
      </c>
      <c r="E33" s="38">
        <v>7</v>
      </c>
      <c r="F33" s="39">
        <v>29912</v>
      </c>
      <c r="G33" s="40">
        <v>25101</v>
      </c>
      <c r="H33" s="41">
        <v>0</v>
      </c>
      <c r="I33" s="42">
        <v>4811</v>
      </c>
      <c r="J33" s="90">
        <v>96512</v>
      </c>
      <c r="K33" s="91">
        <v>77850</v>
      </c>
      <c r="L33" s="92">
        <v>12300</v>
      </c>
      <c r="M33" s="93">
        <v>6362</v>
      </c>
      <c r="N33" s="43">
        <v>0</v>
      </c>
      <c r="O33" s="48">
        <f t="shared" si="0"/>
        <v>25.6</v>
      </c>
      <c r="P33" s="49">
        <v>25.6</v>
      </c>
      <c r="Q33" s="47">
        <v>0</v>
      </c>
      <c r="R33" s="50">
        <v>26442</v>
      </c>
    </row>
    <row r="34" spans="1:18" s="33" customFormat="1" ht="18.75" customHeight="1">
      <c r="A34" s="34" t="s">
        <v>79</v>
      </c>
      <c r="B34" s="83" t="s">
        <v>80</v>
      </c>
      <c r="C34" s="36">
        <v>353624</v>
      </c>
      <c r="D34" s="37">
        <v>18658</v>
      </c>
      <c r="E34" s="38">
        <v>8</v>
      </c>
      <c r="F34" s="39">
        <v>37916</v>
      </c>
      <c r="G34" s="40">
        <v>33405</v>
      </c>
      <c r="H34" s="41">
        <v>0</v>
      </c>
      <c r="I34" s="42">
        <v>4511</v>
      </c>
      <c r="J34" s="90">
        <v>119404</v>
      </c>
      <c r="K34" s="91">
        <v>106796</v>
      </c>
      <c r="L34" s="92">
        <v>6230</v>
      </c>
      <c r="M34" s="93">
        <v>6378</v>
      </c>
      <c r="N34" s="43">
        <v>0</v>
      </c>
      <c r="O34" s="48">
        <f t="shared" si="0"/>
        <v>25.82</v>
      </c>
      <c r="P34" s="49">
        <v>25.82</v>
      </c>
      <c r="Q34" s="47">
        <v>0</v>
      </c>
      <c r="R34" s="50">
        <v>26084</v>
      </c>
    </row>
    <row r="35" spans="1:18" s="33" customFormat="1" ht="18.75" customHeight="1">
      <c r="A35" s="34" t="s">
        <v>81</v>
      </c>
      <c r="B35" s="83" t="s">
        <v>82</v>
      </c>
      <c r="C35" s="36">
        <v>121876</v>
      </c>
      <c r="D35" s="37">
        <v>19110</v>
      </c>
      <c r="E35" s="100">
        <v>0.9</v>
      </c>
      <c r="F35" s="39">
        <v>7373</v>
      </c>
      <c r="G35" s="40">
        <v>3397</v>
      </c>
      <c r="H35" s="41">
        <v>0</v>
      </c>
      <c r="I35" s="42">
        <v>3976</v>
      </c>
      <c r="J35" s="90">
        <v>32741</v>
      </c>
      <c r="K35" s="91">
        <v>28772</v>
      </c>
      <c r="L35" s="92">
        <v>3969</v>
      </c>
      <c r="M35" s="81">
        <v>0</v>
      </c>
      <c r="N35" s="43">
        <v>0</v>
      </c>
      <c r="O35" s="48">
        <f t="shared" si="0"/>
        <v>22.15</v>
      </c>
      <c r="P35" s="49">
        <v>22.15</v>
      </c>
      <c r="Q35" s="47">
        <v>0</v>
      </c>
      <c r="R35" s="50">
        <v>22595</v>
      </c>
    </row>
    <row r="36" spans="1:18" s="33" customFormat="1" ht="18.75" customHeight="1">
      <c r="A36" s="34" t="s">
        <v>83</v>
      </c>
      <c r="B36" s="83" t="s">
        <v>84</v>
      </c>
      <c r="C36" s="36">
        <v>381763</v>
      </c>
      <c r="D36" s="37">
        <v>18774</v>
      </c>
      <c r="E36" s="38">
        <v>4</v>
      </c>
      <c r="F36" s="39">
        <v>38259</v>
      </c>
      <c r="G36" s="40">
        <v>32266</v>
      </c>
      <c r="H36" s="41">
        <v>0</v>
      </c>
      <c r="I36" s="42">
        <v>5993</v>
      </c>
      <c r="J36" s="90">
        <v>132395</v>
      </c>
      <c r="K36" s="91">
        <v>103379</v>
      </c>
      <c r="L36" s="92">
        <v>29016</v>
      </c>
      <c r="M36" s="81">
        <v>0</v>
      </c>
      <c r="N36" s="43">
        <v>0</v>
      </c>
      <c r="O36" s="48">
        <f t="shared" si="0"/>
        <v>27.4</v>
      </c>
      <c r="P36" s="49">
        <v>27.4</v>
      </c>
      <c r="Q36" s="47">
        <v>0</v>
      </c>
      <c r="R36" s="50">
        <v>25263</v>
      </c>
    </row>
    <row r="37" spans="1:18" s="33" customFormat="1" ht="18.75" customHeight="1">
      <c r="A37" s="34" t="s">
        <v>85</v>
      </c>
      <c r="B37" s="83" t="s">
        <v>86</v>
      </c>
      <c r="C37" s="36">
        <v>298803</v>
      </c>
      <c r="D37" s="37">
        <v>19152</v>
      </c>
      <c r="E37" s="38">
        <v>6</v>
      </c>
      <c r="F37" s="39">
        <v>36196</v>
      </c>
      <c r="G37" s="40">
        <v>32138</v>
      </c>
      <c r="H37" s="41">
        <v>0</v>
      </c>
      <c r="I37" s="42">
        <v>4058</v>
      </c>
      <c r="J37" s="90">
        <v>106068</v>
      </c>
      <c r="K37" s="91">
        <v>91312</v>
      </c>
      <c r="L37" s="92">
        <v>8838</v>
      </c>
      <c r="M37" s="93">
        <v>5918</v>
      </c>
      <c r="N37" s="43">
        <v>0</v>
      </c>
      <c r="O37" s="48">
        <f t="shared" si="0"/>
        <v>26.61</v>
      </c>
      <c r="P37" s="49">
        <v>26.61</v>
      </c>
      <c r="Q37" s="47">
        <v>0</v>
      </c>
      <c r="R37" s="50">
        <v>26023</v>
      </c>
    </row>
    <row r="38" spans="1:18" s="33" customFormat="1" ht="18.75" customHeight="1">
      <c r="A38" s="101" t="s">
        <v>87</v>
      </c>
      <c r="B38" s="102" t="s">
        <v>88</v>
      </c>
      <c r="C38" s="103">
        <v>40598</v>
      </c>
      <c r="D38" s="104">
        <v>19766</v>
      </c>
      <c r="E38" s="105">
        <v>0.30000000000000004</v>
      </c>
      <c r="F38" s="106">
        <v>4117</v>
      </c>
      <c r="G38" s="107">
        <v>2248</v>
      </c>
      <c r="H38" s="108">
        <v>0</v>
      </c>
      <c r="I38" s="109">
        <v>1869</v>
      </c>
      <c r="J38" s="110">
        <v>12093</v>
      </c>
      <c r="K38" s="111">
        <v>10477</v>
      </c>
      <c r="L38" s="112">
        <v>1616</v>
      </c>
      <c r="M38" s="108">
        <v>0</v>
      </c>
      <c r="N38" s="113">
        <v>0</v>
      </c>
      <c r="O38" s="114">
        <f t="shared" si="0"/>
        <v>21.8</v>
      </c>
      <c r="P38" s="115">
        <v>21.8</v>
      </c>
      <c r="Q38" s="116">
        <v>0</v>
      </c>
      <c r="R38" s="117">
        <v>20573</v>
      </c>
    </row>
    <row r="39" ht="18.75" customHeight="1"/>
  </sheetData>
  <sheetProtection selectLockedCells="1" selectUnlockedCells="1"/>
  <printOptions/>
  <pageMargins left="0.6694444444444444" right="0.6694444444444444" top="0.5118055555555555" bottom="0.39375" header="0.5118055555555555" footer="0.5118055555555555"/>
  <pageSetup firstPageNumber="23" useFirstPageNumber="1" fitToHeight="0" fitToWidth="1" horizontalDpi="300" verticalDpi="300" orientation="landscape" pageOrder="overThenDown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1" customWidth="1"/>
    <col min="2" max="2" width="23.375" style="1" customWidth="1"/>
    <col min="3" max="3" width="10.625" style="3" customWidth="1"/>
    <col min="4" max="4" width="17.125" style="4" customWidth="1"/>
    <col min="5" max="5" width="14.125" style="3" customWidth="1"/>
    <col min="6" max="6" width="16.625" style="5" customWidth="1"/>
    <col min="7" max="7" width="10.875" style="5" customWidth="1"/>
    <col min="8" max="9" width="8.25390625" style="5" customWidth="1"/>
    <col min="10" max="10" width="16.625" style="5" customWidth="1"/>
    <col min="11" max="11" width="11.625" style="5" customWidth="1"/>
    <col min="12" max="13" width="9.25390625" style="5" customWidth="1"/>
    <col min="14" max="14" width="10.375" style="4" customWidth="1"/>
    <col min="15" max="15" width="9.25390625" style="6" customWidth="1"/>
    <col min="16" max="16" width="8.25390625" style="6" customWidth="1"/>
    <col min="17" max="17" width="10.00390625" style="6" customWidth="1"/>
    <col min="18" max="18" width="14.125" style="4" customWidth="1"/>
    <col min="19" max="19" width="9.125" style="7" customWidth="1"/>
    <col min="20" max="16384" width="9.00390625" style="7" customWidth="1"/>
  </cols>
  <sheetData>
    <row r="1" spans="1:18" s="19" customFormat="1" ht="11.25" customHeight="1">
      <c r="A1" s="8" t="s">
        <v>0</v>
      </c>
      <c r="B1" s="8" t="s">
        <v>1</v>
      </c>
      <c r="C1" s="9" t="s">
        <v>2</v>
      </c>
      <c r="D1" s="10" t="s">
        <v>3</v>
      </c>
      <c r="E1" s="9" t="s">
        <v>4</v>
      </c>
      <c r="F1" s="11" t="s">
        <v>5</v>
      </c>
      <c r="G1" s="12" t="s">
        <v>6</v>
      </c>
      <c r="H1" s="13" t="s">
        <v>7</v>
      </c>
      <c r="I1" s="14" t="s">
        <v>8</v>
      </c>
      <c r="J1" s="11" t="s">
        <v>9</v>
      </c>
      <c r="K1" s="12" t="s">
        <v>6</v>
      </c>
      <c r="L1" s="13" t="s">
        <v>7</v>
      </c>
      <c r="M1" s="14" t="s">
        <v>8</v>
      </c>
      <c r="N1" s="15" t="s">
        <v>10</v>
      </c>
      <c r="O1" s="16" t="s">
        <v>11</v>
      </c>
      <c r="P1" s="17" t="s">
        <v>12</v>
      </c>
      <c r="Q1" s="18" t="s">
        <v>13</v>
      </c>
      <c r="R1" s="8" t="s">
        <v>14</v>
      </c>
    </row>
    <row r="2" spans="1:18" s="33" customFormat="1" ht="25.5">
      <c r="A2" s="118" t="s">
        <v>89</v>
      </c>
      <c r="B2" s="119" t="s">
        <v>90</v>
      </c>
      <c r="C2" s="120">
        <v>58722</v>
      </c>
      <c r="D2" s="121">
        <v>20909</v>
      </c>
      <c r="E2" s="122">
        <v>11</v>
      </c>
      <c r="F2" s="123">
        <v>34429</v>
      </c>
      <c r="G2" s="124">
        <v>19966</v>
      </c>
      <c r="H2" s="125">
        <v>0</v>
      </c>
      <c r="I2" s="126">
        <v>14463</v>
      </c>
      <c r="J2" s="123">
        <v>35244</v>
      </c>
      <c r="K2" s="124">
        <v>8742</v>
      </c>
      <c r="L2" s="127">
        <v>0</v>
      </c>
      <c r="M2" s="126">
        <v>26502</v>
      </c>
      <c r="N2" s="128">
        <v>0</v>
      </c>
      <c r="O2" s="129">
        <f aca="true" t="shared" si="0" ref="O2:O17">P2+Q2</f>
        <v>3.35</v>
      </c>
      <c r="P2" s="130">
        <v>3.35</v>
      </c>
      <c r="Q2" s="131">
        <v>0</v>
      </c>
      <c r="R2" s="121">
        <v>25254</v>
      </c>
    </row>
    <row r="3" spans="1:18" s="33" customFormat="1" ht="18.75" customHeight="1">
      <c r="A3" s="132" t="s">
        <v>91</v>
      </c>
      <c r="B3" s="133" t="s">
        <v>92</v>
      </c>
      <c r="C3" s="36">
        <v>286150</v>
      </c>
      <c r="D3" s="37">
        <v>21275</v>
      </c>
      <c r="E3" s="38">
        <v>35</v>
      </c>
      <c r="F3" s="134">
        <v>50357</v>
      </c>
      <c r="G3" s="135">
        <v>47311</v>
      </c>
      <c r="H3" s="136">
        <v>0</v>
      </c>
      <c r="I3" s="137">
        <v>3046</v>
      </c>
      <c r="J3" s="134">
        <v>110519</v>
      </c>
      <c r="K3" s="135">
        <v>110519</v>
      </c>
      <c r="L3" s="138">
        <v>0</v>
      </c>
      <c r="M3" s="137">
        <v>0</v>
      </c>
      <c r="N3" s="139">
        <v>0</v>
      </c>
      <c r="O3" s="44">
        <f t="shared" si="0"/>
        <v>25.51</v>
      </c>
      <c r="P3" s="45">
        <v>25.51</v>
      </c>
      <c r="Q3" s="47">
        <v>0</v>
      </c>
      <c r="R3" s="51">
        <v>0</v>
      </c>
    </row>
    <row r="4" spans="1:18" s="33" customFormat="1" ht="18.75" customHeight="1">
      <c r="A4" s="140" t="s">
        <v>93</v>
      </c>
      <c r="B4" s="141" t="s">
        <v>94</v>
      </c>
      <c r="C4" s="54">
        <v>79158</v>
      </c>
      <c r="D4" s="55">
        <v>21275</v>
      </c>
      <c r="E4" s="56">
        <v>0</v>
      </c>
      <c r="F4" s="142">
        <v>14523</v>
      </c>
      <c r="G4" s="143">
        <v>14150</v>
      </c>
      <c r="H4" s="144">
        <v>0</v>
      </c>
      <c r="I4" s="145">
        <v>373</v>
      </c>
      <c r="J4" s="146">
        <v>27859</v>
      </c>
      <c r="K4" s="143">
        <v>27859</v>
      </c>
      <c r="L4" s="147">
        <v>0</v>
      </c>
      <c r="M4" s="145">
        <v>0</v>
      </c>
      <c r="N4" s="148">
        <v>0</v>
      </c>
      <c r="O4" s="149">
        <f t="shared" si="0"/>
        <v>20.63</v>
      </c>
      <c r="P4" s="150">
        <v>20.63</v>
      </c>
      <c r="Q4" s="64">
        <v>0</v>
      </c>
      <c r="R4" s="55">
        <v>25109</v>
      </c>
    </row>
    <row r="5" spans="1:18" s="33" customFormat="1" ht="18.75" customHeight="1">
      <c r="A5" s="151" t="s">
        <v>95</v>
      </c>
      <c r="B5" s="152" t="s">
        <v>92</v>
      </c>
      <c r="C5" s="22">
        <v>206992</v>
      </c>
      <c r="D5" s="23">
        <v>21275</v>
      </c>
      <c r="E5" s="67">
        <v>0</v>
      </c>
      <c r="F5" s="153">
        <v>35834</v>
      </c>
      <c r="G5" s="154">
        <v>33161</v>
      </c>
      <c r="H5" s="155">
        <v>0</v>
      </c>
      <c r="I5" s="156">
        <v>2673</v>
      </c>
      <c r="J5" s="157">
        <v>82660</v>
      </c>
      <c r="K5" s="154">
        <v>82660</v>
      </c>
      <c r="L5" s="158">
        <v>0</v>
      </c>
      <c r="M5" s="156">
        <v>0</v>
      </c>
      <c r="N5" s="159">
        <v>0</v>
      </c>
      <c r="O5" s="30">
        <f t="shared" si="0"/>
        <v>27.36</v>
      </c>
      <c r="P5" s="31">
        <v>27.36</v>
      </c>
      <c r="Q5" s="46">
        <v>0</v>
      </c>
      <c r="R5" s="23">
        <v>25109</v>
      </c>
    </row>
    <row r="6" spans="1:18" s="33" customFormat="1" ht="18.75" customHeight="1">
      <c r="A6" s="132" t="s">
        <v>96</v>
      </c>
      <c r="B6" s="133" t="s">
        <v>97</v>
      </c>
      <c r="C6" s="36">
        <v>11758</v>
      </c>
      <c r="D6" s="37">
        <v>21752</v>
      </c>
      <c r="E6" s="38">
        <v>1</v>
      </c>
      <c r="F6" s="146">
        <v>351</v>
      </c>
      <c r="G6" s="143">
        <v>351</v>
      </c>
      <c r="H6" s="144">
        <v>0</v>
      </c>
      <c r="I6" s="145">
        <v>0</v>
      </c>
      <c r="J6" s="146">
        <v>2196</v>
      </c>
      <c r="K6" s="143">
        <v>2196</v>
      </c>
      <c r="L6" s="147">
        <v>0</v>
      </c>
      <c r="M6" s="145">
        <v>0</v>
      </c>
      <c r="N6" s="139">
        <v>0</v>
      </c>
      <c r="O6" s="44">
        <f t="shared" si="0"/>
        <v>16.17</v>
      </c>
      <c r="P6" s="45">
        <v>16.17</v>
      </c>
      <c r="Q6" s="47">
        <v>0</v>
      </c>
      <c r="R6" s="37">
        <v>22979</v>
      </c>
    </row>
    <row r="7" spans="1:18" s="33" customFormat="1" ht="15">
      <c r="A7" s="132" t="s">
        <v>98</v>
      </c>
      <c r="B7" s="160" t="s">
        <v>99</v>
      </c>
      <c r="C7" s="36">
        <v>166028</v>
      </c>
      <c r="D7" s="37">
        <v>22736</v>
      </c>
      <c r="E7" s="38">
        <v>69</v>
      </c>
      <c r="F7" s="146">
        <v>19452</v>
      </c>
      <c r="G7" s="143">
        <v>13427</v>
      </c>
      <c r="H7" s="147">
        <v>2663</v>
      </c>
      <c r="I7" s="145">
        <v>3362</v>
      </c>
      <c r="J7" s="146">
        <v>56937</v>
      </c>
      <c r="K7" s="143">
        <v>54274</v>
      </c>
      <c r="L7" s="147">
        <v>2663</v>
      </c>
      <c r="M7" s="145">
        <v>0</v>
      </c>
      <c r="N7" s="139">
        <v>0</v>
      </c>
      <c r="O7" s="44">
        <f t="shared" si="0"/>
        <v>25.58</v>
      </c>
      <c r="P7" s="45">
        <v>25.58</v>
      </c>
      <c r="Q7" s="47">
        <v>0</v>
      </c>
      <c r="R7" s="37">
        <v>28065</v>
      </c>
    </row>
    <row r="8" spans="1:18" s="33" customFormat="1" ht="18.75" customHeight="1">
      <c r="A8" s="132" t="s">
        <v>100</v>
      </c>
      <c r="B8" s="133" t="s">
        <v>101</v>
      </c>
      <c r="C8" s="36">
        <v>46829</v>
      </c>
      <c r="D8" s="37">
        <v>23114</v>
      </c>
      <c r="E8" s="38">
        <v>12</v>
      </c>
      <c r="F8" s="146">
        <v>4127</v>
      </c>
      <c r="G8" s="143">
        <v>4127</v>
      </c>
      <c r="H8" s="144">
        <v>0</v>
      </c>
      <c r="I8" s="145">
        <v>0</v>
      </c>
      <c r="J8" s="146">
        <v>16011</v>
      </c>
      <c r="K8" s="143">
        <v>16011</v>
      </c>
      <c r="L8" s="147">
        <v>0</v>
      </c>
      <c r="M8" s="145">
        <v>0</v>
      </c>
      <c r="N8" s="139">
        <v>0</v>
      </c>
      <c r="O8" s="48">
        <f t="shared" si="0"/>
        <v>27.83</v>
      </c>
      <c r="P8" s="49">
        <v>27.83</v>
      </c>
      <c r="Q8" s="47">
        <v>0</v>
      </c>
      <c r="R8" s="50">
        <v>25219</v>
      </c>
    </row>
    <row r="9" spans="1:18" s="33" customFormat="1" ht="15">
      <c r="A9" s="132" t="s">
        <v>102</v>
      </c>
      <c r="B9" s="160" t="s">
        <v>103</v>
      </c>
      <c r="C9" s="36">
        <v>80041</v>
      </c>
      <c r="D9" s="37">
        <v>22736</v>
      </c>
      <c r="E9" s="38">
        <v>19</v>
      </c>
      <c r="F9" s="146">
        <v>5724</v>
      </c>
      <c r="G9" s="143">
        <v>5568</v>
      </c>
      <c r="H9" s="144">
        <v>0</v>
      </c>
      <c r="I9" s="145">
        <v>156</v>
      </c>
      <c r="J9" s="146">
        <v>26481</v>
      </c>
      <c r="K9" s="143">
        <v>23167</v>
      </c>
      <c r="L9" s="147">
        <v>679</v>
      </c>
      <c r="M9" s="145">
        <v>2635</v>
      </c>
      <c r="N9" s="139">
        <v>0</v>
      </c>
      <c r="O9" s="48">
        <f t="shared" si="0"/>
        <v>27.93</v>
      </c>
      <c r="P9" s="49">
        <v>27.93</v>
      </c>
      <c r="Q9" s="47">
        <v>0</v>
      </c>
      <c r="R9" s="50">
        <v>26359</v>
      </c>
    </row>
    <row r="10" spans="1:18" s="33" customFormat="1" ht="18.75" customHeight="1">
      <c r="A10" s="132" t="s">
        <v>104</v>
      </c>
      <c r="B10" s="133" t="s">
        <v>105</v>
      </c>
      <c r="C10" s="36">
        <v>68330</v>
      </c>
      <c r="D10" s="37">
        <v>22736</v>
      </c>
      <c r="E10" s="38">
        <v>21</v>
      </c>
      <c r="F10" s="146">
        <v>9599</v>
      </c>
      <c r="G10" s="143">
        <v>8562</v>
      </c>
      <c r="H10" s="144">
        <v>0</v>
      </c>
      <c r="I10" s="145">
        <v>1037</v>
      </c>
      <c r="J10" s="146">
        <v>25428</v>
      </c>
      <c r="K10" s="143">
        <v>25428</v>
      </c>
      <c r="L10" s="147">
        <v>0</v>
      </c>
      <c r="M10" s="145">
        <v>0</v>
      </c>
      <c r="N10" s="139">
        <v>0</v>
      </c>
      <c r="O10" s="48">
        <f t="shared" si="0"/>
        <v>26.92</v>
      </c>
      <c r="P10" s="49">
        <v>26.92</v>
      </c>
      <c r="Q10" s="47">
        <v>0</v>
      </c>
      <c r="R10" s="50">
        <v>26674</v>
      </c>
    </row>
    <row r="11" spans="1:18" s="33" customFormat="1" ht="18.75" customHeight="1">
      <c r="A11" s="132" t="s">
        <v>106</v>
      </c>
      <c r="B11" s="133" t="s">
        <v>107</v>
      </c>
      <c r="C11" s="36">
        <v>24621</v>
      </c>
      <c r="D11" s="37">
        <v>23259</v>
      </c>
      <c r="E11" s="38">
        <v>2</v>
      </c>
      <c r="F11" s="146">
        <v>1798</v>
      </c>
      <c r="G11" s="143">
        <v>1798</v>
      </c>
      <c r="H11" s="144">
        <v>0</v>
      </c>
      <c r="I11" s="145">
        <v>0</v>
      </c>
      <c r="J11" s="146">
        <v>7750</v>
      </c>
      <c r="K11" s="143">
        <v>1981</v>
      </c>
      <c r="L11" s="147">
        <v>5769</v>
      </c>
      <c r="M11" s="145">
        <v>0</v>
      </c>
      <c r="N11" s="139">
        <v>0</v>
      </c>
      <c r="O11" s="48">
        <f t="shared" si="0"/>
        <v>26.1</v>
      </c>
      <c r="P11" s="49">
        <v>26.1</v>
      </c>
      <c r="Q11" s="47">
        <v>0</v>
      </c>
      <c r="R11" s="50">
        <v>23961</v>
      </c>
    </row>
    <row r="12" spans="1:18" s="33" customFormat="1" ht="15">
      <c r="A12" s="132" t="s">
        <v>108</v>
      </c>
      <c r="B12" s="160" t="s">
        <v>109</v>
      </c>
      <c r="C12" s="36">
        <v>188277</v>
      </c>
      <c r="D12" s="37">
        <v>23548</v>
      </c>
      <c r="E12" s="38">
        <v>158</v>
      </c>
      <c r="F12" s="134">
        <v>29517</v>
      </c>
      <c r="G12" s="135">
        <v>25901</v>
      </c>
      <c r="H12" s="161">
        <v>0</v>
      </c>
      <c r="I12" s="137">
        <v>3616</v>
      </c>
      <c r="J12" s="134">
        <v>69687</v>
      </c>
      <c r="K12" s="135">
        <v>69687</v>
      </c>
      <c r="L12" s="138">
        <v>0</v>
      </c>
      <c r="M12" s="137">
        <v>0</v>
      </c>
      <c r="N12" s="139">
        <v>0</v>
      </c>
      <c r="O12" s="48">
        <f t="shared" si="0"/>
        <v>25.3</v>
      </c>
      <c r="P12" s="49">
        <v>25.3</v>
      </c>
      <c r="Q12" s="47">
        <v>0</v>
      </c>
      <c r="R12" s="51">
        <v>0</v>
      </c>
    </row>
    <row r="13" spans="1:18" s="33" customFormat="1" ht="15">
      <c r="A13" s="140" t="s">
        <v>110</v>
      </c>
      <c r="B13" s="162" t="s">
        <v>109</v>
      </c>
      <c r="C13" s="54">
        <v>117622</v>
      </c>
      <c r="D13" s="55">
        <v>23548</v>
      </c>
      <c r="E13" s="56">
        <v>0</v>
      </c>
      <c r="F13" s="142">
        <v>22895</v>
      </c>
      <c r="G13" s="143">
        <v>20059</v>
      </c>
      <c r="H13" s="144">
        <v>0</v>
      </c>
      <c r="I13" s="145">
        <v>2836</v>
      </c>
      <c r="J13" s="146">
        <v>48022</v>
      </c>
      <c r="K13" s="143">
        <v>48022</v>
      </c>
      <c r="L13" s="147">
        <v>0</v>
      </c>
      <c r="M13" s="145">
        <v>0</v>
      </c>
      <c r="N13" s="148">
        <v>0</v>
      </c>
      <c r="O13" s="62">
        <f t="shared" si="0"/>
        <v>26.53</v>
      </c>
      <c r="P13" s="63">
        <v>26.53</v>
      </c>
      <c r="Q13" s="64">
        <v>0</v>
      </c>
      <c r="R13" s="65">
        <v>30254</v>
      </c>
    </row>
    <row r="14" spans="1:18" s="33" customFormat="1" ht="18.75" customHeight="1">
      <c r="A14" s="151" t="s">
        <v>111</v>
      </c>
      <c r="B14" s="163" t="s">
        <v>109</v>
      </c>
      <c r="C14" s="22">
        <v>70655</v>
      </c>
      <c r="D14" s="23">
        <v>23548</v>
      </c>
      <c r="E14" s="67">
        <v>0</v>
      </c>
      <c r="F14" s="153">
        <v>6622</v>
      </c>
      <c r="G14" s="154">
        <v>5841</v>
      </c>
      <c r="H14" s="164">
        <v>0</v>
      </c>
      <c r="I14" s="156">
        <v>781</v>
      </c>
      <c r="J14" s="157">
        <v>21665</v>
      </c>
      <c r="K14" s="154">
        <v>21665</v>
      </c>
      <c r="L14" s="158">
        <v>0</v>
      </c>
      <c r="M14" s="156">
        <v>0</v>
      </c>
      <c r="N14" s="159">
        <v>0</v>
      </c>
      <c r="O14" s="73">
        <f t="shared" si="0"/>
        <v>23.49</v>
      </c>
      <c r="P14" s="74">
        <v>23.49</v>
      </c>
      <c r="Q14" s="46">
        <v>0</v>
      </c>
      <c r="R14" s="75">
        <v>30254</v>
      </c>
    </row>
    <row r="15" spans="1:18" s="33" customFormat="1" ht="18.75" customHeight="1">
      <c r="A15" s="132" t="s">
        <v>112</v>
      </c>
      <c r="B15" s="133" t="s">
        <v>113</v>
      </c>
      <c r="C15" s="36">
        <v>215416</v>
      </c>
      <c r="D15" s="37">
        <v>23434</v>
      </c>
      <c r="E15" s="38">
        <v>57</v>
      </c>
      <c r="F15" s="146">
        <v>29295</v>
      </c>
      <c r="G15" s="143">
        <v>23750</v>
      </c>
      <c r="H15" s="144">
        <v>0</v>
      </c>
      <c r="I15" s="145">
        <v>5545</v>
      </c>
      <c r="J15" s="146">
        <v>82184</v>
      </c>
      <c r="K15" s="143">
        <v>76571</v>
      </c>
      <c r="L15" s="147">
        <v>2862</v>
      </c>
      <c r="M15" s="145">
        <v>2751</v>
      </c>
      <c r="N15" s="139">
        <v>0</v>
      </c>
      <c r="O15" s="48">
        <f t="shared" si="0"/>
        <v>28.42</v>
      </c>
      <c r="P15" s="49">
        <v>28.42</v>
      </c>
      <c r="Q15" s="47">
        <v>0</v>
      </c>
      <c r="R15" s="50">
        <v>27026</v>
      </c>
    </row>
    <row r="16" spans="1:18" s="33" customFormat="1" ht="18.75" customHeight="1">
      <c r="A16" s="132" t="s">
        <v>114</v>
      </c>
      <c r="B16" s="133" t="s">
        <v>115</v>
      </c>
      <c r="C16" s="36">
        <v>107822</v>
      </c>
      <c r="D16" s="37">
        <v>23259</v>
      </c>
      <c r="E16" s="38">
        <v>19</v>
      </c>
      <c r="F16" s="146">
        <v>13596</v>
      </c>
      <c r="G16" s="143">
        <v>12962</v>
      </c>
      <c r="H16" s="144">
        <v>0</v>
      </c>
      <c r="I16" s="145">
        <v>634</v>
      </c>
      <c r="J16" s="146">
        <v>34745</v>
      </c>
      <c r="K16" s="143">
        <v>33767</v>
      </c>
      <c r="L16" s="147">
        <v>0</v>
      </c>
      <c r="M16" s="145">
        <v>978</v>
      </c>
      <c r="N16" s="139">
        <v>0</v>
      </c>
      <c r="O16" s="48">
        <f t="shared" si="0"/>
        <v>22.45</v>
      </c>
      <c r="P16" s="49">
        <v>22.45</v>
      </c>
      <c r="Q16" s="47">
        <v>0</v>
      </c>
      <c r="R16" s="50">
        <v>26574</v>
      </c>
    </row>
    <row r="17" spans="1:18" s="33" customFormat="1" ht="18.75" customHeight="1">
      <c r="A17" s="165" t="s">
        <v>116</v>
      </c>
      <c r="B17" s="166" t="s">
        <v>117</v>
      </c>
      <c r="C17" s="103">
        <v>159157</v>
      </c>
      <c r="D17" s="104">
        <v>23845</v>
      </c>
      <c r="E17" s="167">
        <v>6</v>
      </c>
      <c r="F17" s="168">
        <v>19162</v>
      </c>
      <c r="G17" s="169">
        <v>18078</v>
      </c>
      <c r="H17" s="170">
        <v>0</v>
      </c>
      <c r="I17" s="171">
        <v>1084</v>
      </c>
      <c r="J17" s="168">
        <v>49258</v>
      </c>
      <c r="K17" s="169">
        <v>45137</v>
      </c>
      <c r="L17" s="172">
        <v>1157</v>
      </c>
      <c r="M17" s="171">
        <v>2964</v>
      </c>
      <c r="N17" s="173">
        <v>0</v>
      </c>
      <c r="O17" s="114">
        <f t="shared" si="0"/>
        <v>21.49</v>
      </c>
      <c r="P17" s="115">
        <v>21.49</v>
      </c>
      <c r="Q17" s="116">
        <v>0</v>
      </c>
      <c r="R17" s="117">
        <v>24653</v>
      </c>
    </row>
  </sheetData>
  <sheetProtection selectLockedCells="1" selectUnlockedCells="1"/>
  <printOptions/>
  <pageMargins left="0.6694444444444444" right="0.6694444444444444" top="0.5118055555555555" bottom="0.39375" header="0.5118055555555555" footer="0.5118055555555555"/>
  <pageSetup firstPageNumber="23" useFirstPageNumber="1" fitToHeight="0" fitToWidth="1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3"/>
  <sheetViews>
    <sheetView zoomScalePageLayoutView="0" workbookViewId="0" topLeftCell="A19">
      <selection activeCell="E11" sqref="E11"/>
    </sheetView>
  </sheetViews>
  <sheetFormatPr defaultColWidth="9.00390625" defaultRowHeight="13.5"/>
  <cols>
    <col min="1" max="1" width="27.375" style="1" customWidth="1"/>
    <col min="2" max="2" width="24.625" style="2" customWidth="1"/>
    <col min="3" max="3" width="10.625" style="3" customWidth="1"/>
    <col min="4" max="4" width="10.75390625" style="4" customWidth="1"/>
    <col min="5" max="5" width="12.625" style="3" customWidth="1"/>
    <col min="6" max="6" width="16.625" style="5" customWidth="1"/>
    <col min="7" max="7" width="10.875" style="5" customWidth="1"/>
    <col min="8" max="9" width="8.25390625" style="5" customWidth="1"/>
    <col min="10" max="10" width="16.625" style="5" customWidth="1"/>
    <col min="11" max="11" width="11.625" style="5" customWidth="1"/>
    <col min="12" max="13" width="9.25390625" style="5" customWidth="1"/>
    <col min="14" max="14" width="9.00390625" style="4" customWidth="1"/>
    <col min="15" max="15" width="9.25390625" style="6" customWidth="1"/>
    <col min="16" max="16" width="8.25390625" style="6" customWidth="1"/>
    <col min="17" max="17" width="10.00390625" style="6" customWidth="1"/>
    <col min="18" max="18" width="11.75390625" style="4" customWidth="1"/>
    <col min="19" max="16384" width="9.00390625" style="7" customWidth="1"/>
  </cols>
  <sheetData>
    <row r="1" spans="1:18" s="19" customFormat="1" ht="11.25" customHeight="1">
      <c r="A1" s="174" t="s">
        <v>118</v>
      </c>
      <c r="B1" s="175" t="s">
        <v>1</v>
      </c>
      <c r="C1" s="9" t="s">
        <v>119</v>
      </c>
      <c r="D1" s="176" t="s">
        <v>3</v>
      </c>
      <c r="E1" s="9" t="s">
        <v>120</v>
      </c>
      <c r="F1" s="11" t="s">
        <v>5</v>
      </c>
      <c r="G1" s="177" t="s">
        <v>6</v>
      </c>
      <c r="H1" s="178" t="s">
        <v>7</v>
      </c>
      <c r="I1" s="179" t="s">
        <v>8</v>
      </c>
      <c r="J1" s="11" t="s">
        <v>9</v>
      </c>
      <c r="K1" s="177" t="s">
        <v>6</v>
      </c>
      <c r="L1" s="178" t="s">
        <v>7</v>
      </c>
      <c r="M1" s="179" t="s">
        <v>8</v>
      </c>
      <c r="N1" s="15" t="s">
        <v>10</v>
      </c>
      <c r="O1" s="180" t="s">
        <v>11</v>
      </c>
      <c r="P1" s="181" t="s">
        <v>12</v>
      </c>
      <c r="Q1" s="182" t="s">
        <v>13</v>
      </c>
      <c r="R1" s="8" t="s">
        <v>14</v>
      </c>
    </row>
    <row r="2" spans="1:18" s="33" customFormat="1" ht="18.75" customHeight="1">
      <c r="A2" s="183" t="s">
        <v>121</v>
      </c>
      <c r="B2" s="163" t="s">
        <v>122</v>
      </c>
      <c r="C2" s="184">
        <v>204140</v>
      </c>
      <c r="D2" s="185">
        <v>24869</v>
      </c>
      <c r="E2" s="186">
        <v>4</v>
      </c>
      <c r="F2" s="68">
        <f aca="true" t="shared" si="0" ref="F2:F33">G2+H2+I2</f>
        <v>21850.93</v>
      </c>
      <c r="G2" s="69">
        <v>18496.59</v>
      </c>
      <c r="H2" s="70">
        <v>0</v>
      </c>
      <c r="I2" s="71">
        <f>2366.58+987.76</f>
        <v>3354.34</v>
      </c>
      <c r="J2" s="68">
        <f>K2+L2+M2</f>
        <v>55935.33</v>
      </c>
      <c r="K2" s="69">
        <v>42835.55</v>
      </c>
      <c r="L2" s="70">
        <v>10648.46</v>
      </c>
      <c r="M2" s="71">
        <v>2451.32</v>
      </c>
      <c r="N2" s="68">
        <v>5643.62</v>
      </c>
      <c r="O2" s="187">
        <f>P2+Q2</f>
        <v>21.81</v>
      </c>
      <c r="P2" s="188">
        <v>18.72</v>
      </c>
      <c r="Q2" s="189">
        <v>3.09</v>
      </c>
      <c r="R2" s="185">
        <v>26683</v>
      </c>
    </row>
    <row r="3" spans="1:18" s="33" customFormat="1" ht="18.75" customHeight="1">
      <c r="A3" s="190" t="s">
        <v>123</v>
      </c>
      <c r="B3" s="160" t="s">
        <v>124</v>
      </c>
      <c r="C3" s="191">
        <v>412463</v>
      </c>
      <c r="D3" s="192">
        <v>31134</v>
      </c>
      <c r="E3" s="193">
        <v>24</v>
      </c>
      <c r="F3" s="84">
        <f t="shared" si="0"/>
        <v>40180.97</v>
      </c>
      <c r="G3" s="85">
        <v>35223.47</v>
      </c>
      <c r="H3" s="86">
        <v>0</v>
      </c>
      <c r="I3" s="87">
        <f>3518+1439.5</f>
        <v>4957.5</v>
      </c>
      <c r="J3" s="84">
        <f>K3+L3+M3</f>
        <v>116317.02</v>
      </c>
      <c r="K3" s="85">
        <v>108978.96</v>
      </c>
      <c r="L3" s="86">
        <v>7338.06</v>
      </c>
      <c r="M3" s="86">
        <v>0</v>
      </c>
      <c r="N3" s="84">
        <v>14501.72</v>
      </c>
      <c r="O3" s="194">
        <f>P3+Q3</f>
        <v>24.3</v>
      </c>
      <c r="P3" s="195">
        <v>20.5</v>
      </c>
      <c r="Q3" s="196">
        <v>3.8</v>
      </c>
      <c r="R3" s="192">
        <v>32232</v>
      </c>
    </row>
    <row r="4" spans="1:18" s="33" customFormat="1" ht="18.75" customHeight="1">
      <c r="A4" s="190" t="s">
        <v>125</v>
      </c>
      <c r="B4" s="160" t="s">
        <v>126</v>
      </c>
      <c r="C4" s="191">
        <v>3798659.3</v>
      </c>
      <c r="D4" s="192">
        <v>26535</v>
      </c>
      <c r="E4" s="193">
        <v>847</v>
      </c>
      <c r="F4" s="84">
        <f t="shared" si="0"/>
        <v>51618.770000000004</v>
      </c>
      <c r="G4" s="86">
        <v>0</v>
      </c>
      <c r="H4" s="86">
        <v>0</v>
      </c>
      <c r="I4" s="87">
        <f>9313.65+42305.12</f>
        <v>51618.770000000004</v>
      </c>
      <c r="J4" s="84">
        <v>1034011.12</v>
      </c>
      <c r="K4" s="85">
        <v>573390.5</v>
      </c>
      <c r="L4" s="86">
        <v>47601</v>
      </c>
      <c r="M4" s="87">
        <v>413019</v>
      </c>
      <c r="N4" s="84">
        <v>638314.03</v>
      </c>
      <c r="O4" s="194">
        <f>P4+Q4</f>
        <v>43.3</v>
      </c>
      <c r="P4" s="195">
        <v>26.2</v>
      </c>
      <c r="Q4" s="196">
        <v>17.1</v>
      </c>
      <c r="R4" s="192">
        <v>32406</v>
      </c>
    </row>
    <row r="5" spans="1:18" s="33" customFormat="1" ht="18.75" customHeight="1">
      <c r="A5" s="190" t="s">
        <v>127</v>
      </c>
      <c r="B5" s="160" t="s">
        <v>128</v>
      </c>
      <c r="C5" s="191">
        <v>205549.3</v>
      </c>
      <c r="D5" s="192">
        <v>23772</v>
      </c>
      <c r="E5" s="193">
        <v>313</v>
      </c>
      <c r="F5" s="84">
        <f t="shared" si="0"/>
        <v>18635.019999999997</v>
      </c>
      <c r="G5" s="85">
        <v>18230.42</v>
      </c>
      <c r="H5" s="86">
        <v>0</v>
      </c>
      <c r="I5" s="87">
        <v>404.6</v>
      </c>
      <c r="J5" s="84">
        <f aca="true" t="shared" si="1" ref="J5:J32">K5+L5+M5</f>
        <v>68066.87000000001</v>
      </c>
      <c r="K5" s="85">
        <v>66071.1</v>
      </c>
      <c r="L5" s="86">
        <v>1995.77</v>
      </c>
      <c r="M5" s="86">
        <v>0</v>
      </c>
      <c r="N5" s="84">
        <v>0</v>
      </c>
      <c r="O5" s="194">
        <f>P5+Q5</f>
        <v>26.4</v>
      </c>
      <c r="P5" s="195">
        <v>26.4</v>
      </c>
      <c r="Q5" s="196">
        <v>0</v>
      </c>
      <c r="R5" s="192">
        <v>33327</v>
      </c>
    </row>
    <row r="6" spans="1:18" s="33" customFormat="1" ht="18.75" customHeight="1">
      <c r="A6" s="190" t="s">
        <v>129</v>
      </c>
      <c r="B6" s="160" t="s">
        <v>130</v>
      </c>
      <c r="C6" s="191">
        <v>1842497.73</v>
      </c>
      <c r="D6" s="192">
        <v>25953</v>
      </c>
      <c r="E6" s="193">
        <v>405</v>
      </c>
      <c r="F6" s="84">
        <f t="shared" si="0"/>
        <v>160999.09</v>
      </c>
      <c r="G6" s="85">
        <v>116096.37</v>
      </c>
      <c r="H6" s="86">
        <v>0</v>
      </c>
      <c r="I6" s="87">
        <f>4262.27+28174.39+12466.06</f>
        <v>44902.72</v>
      </c>
      <c r="J6" s="84">
        <f t="shared" si="1"/>
        <v>506482.95</v>
      </c>
      <c r="K6" s="85">
        <v>408933.36</v>
      </c>
      <c r="L6" s="86">
        <v>83928.07</v>
      </c>
      <c r="M6" s="87">
        <f>6271.4+1567.6+5782.52</f>
        <v>13621.52</v>
      </c>
      <c r="N6" s="84">
        <v>0</v>
      </c>
      <c r="O6" s="194">
        <f>P6+Q6</f>
        <v>20.55</v>
      </c>
      <c r="P6" s="195">
        <v>20.55</v>
      </c>
      <c r="Q6" s="196">
        <v>0</v>
      </c>
      <c r="R6" s="197">
        <v>0</v>
      </c>
    </row>
    <row r="7" spans="1:18" s="33" customFormat="1" ht="18.75" customHeight="1">
      <c r="A7" s="190" t="s">
        <v>131</v>
      </c>
      <c r="B7" s="160" t="s">
        <v>132</v>
      </c>
      <c r="C7" s="191">
        <v>608859</v>
      </c>
      <c r="D7" s="192">
        <v>25953</v>
      </c>
      <c r="E7" s="193">
        <v>0</v>
      </c>
      <c r="F7" s="84">
        <f t="shared" si="0"/>
        <v>36362</v>
      </c>
      <c r="G7" s="85">
        <v>31132</v>
      </c>
      <c r="H7" s="86">
        <v>0</v>
      </c>
      <c r="I7" s="87">
        <v>5230</v>
      </c>
      <c r="J7" s="84">
        <f t="shared" si="1"/>
        <v>164522</v>
      </c>
      <c r="K7" s="85">
        <v>140396</v>
      </c>
      <c r="L7" s="86">
        <v>24126</v>
      </c>
      <c r="M7" s="87">
        <v>0</v>
      </c>
      <c r="N7" s="84">
        <v>0</v>
      </c>
      <c r="O7" s="194">
        <v>22.39</v>
      </c>
      <c r="P7" s="195">
        <v>22.39</v>
      </c>
      <c r="Q7" s="196">
        <v>0</v>
      </c>
      <c r="R7" s="192">
        <v>33542</v>
      </c>
    </row>
    <row r="8" spans="1:18" s="33" customFormat="1" ht="18.75" customHeight="1">
      <c r="A8" s="190" t="s">
        <v>133</v>
      </c>
      <c r="B8" s="160" t="s">
        <v>130</v>
      </c>
      <c r="C8" s="191">
        <v>784737</v>
      </c>
      <c r="D8" s="192">
        <v>25953</v>
      </c>
      <c r="E8" s="193">
        <v>0</v>
      </c>
      <c r="F8" s="84">
        <f t="shared" si="0"/>
        <v>66070</v>
      </c>
      <c r="G8" s="85">
        <v>41676</v>
      </c>
      <c r="H8" s="86">
        <v>0</v>
      </c>
      <c r="I8" s="87">
        <v>24394</v>
      </c>
      <c r="J8" s="84">
        <f t="shared" si="1"/>
        <v>213287</v>
      </c>
      <c r="K8" s="85">
        <v>164466</v>
      </c>
      <c r="L8" s="86">
        <v>35199</v>
      </c>
      <c r="M8" s="87">
        <v>13622</v>
      </c>
      <c r="N8" s="84">
        <v>0</v>
      </c>
      <c r="O8" s="194">
        <v>20.48</v>
      </c>
      <c r="P8" s="195">
        <v>20.48</v>
      </c>
      <c r="Q8" s="196">
        <v>0</v>
      </c>
      <c r="R8" s="192">
        <v>34789</v>
      </c>
    </row>
    <row r="9" spans="1:18" s="33" customFormat="1" ht="18.75" customHeight="1">
      <c r="A9" s="190" t="s">
        <v>134</v>
      </c>
      <c r="B9" s="160" t="s">
        <v>130</v>
      </c>
      <c r="C9" s="191">
        <v>448902</v>
      </c>
      <c r="D9" s="192">
        <v>25953</v>
      </c>
      <c r="E9" s="193">
        <v>0</v>
      </c>
      <c r="F9" s="84">
        <f t="shared" si="0"/>
        <v>58567</v>
      </c>
      <c r="G9" s="85">
        <v>43288</v>
      </c>
      <c r="H9" s="86">
        <v>0</v>
      </c>
      <c r="I9" s="87">
        <v>15279</v>
      </c>
      <c r="J9" s="84">
        <f t="shared" si="1"/>
        <v>128674</v>
      </c>
      <c r="K9" s="85">
        <v>104071</v>
      </c>
      <c r="L9" s="86">
        <v>24603</v>
      </c>
      <c r="M9" s="87">
        <v>0</v>
      </c>
      <c r="N9" s="84">
        <v>0</v>
      </c>
      <c r="O9" s="194">
        <v>17.96</v>
      </c>
      <c r="P9" s="195">
        <v>17.96</v>
      </c>
      <c r="Q9" s="196">
        <v>0</v>
      </c>
      <c r="R9" s="192">
        <v>34424</v>
      </c>
    </row>
    <row r="10" spans="1:18" s="33" customFormat="1" ht="18.75" customHeight="1">
      <c r="A10" s="190" t="s">
        <v>135</v>
      </c>
      <c r="B10" s="160" t="s">
        <v>136</v>
      </c>
      <c r="C10" s="191">
        <v>288615.77</v>
      </c>
      <c r="D10" s="192">
        <v>29971</v>
      </c>
      <c r="E10" s="193">
        <v>196</v>
      </c>
      <c r="F10" s="84">
        <f t="shared" si="0"/>
        <v>52657.25</v>
      </c>
      <c r="G10" s="85">
        <v>31369</v>
      </c>
      <c r="H10" s="86">
        <v>5738.1</v>
      </c>
      <c r="I10" s="87">
        <f>13113.63+286.52+2150</f>
        <v>15550.15</v>
      </c>
      <c r="J10" s="84">
        <f t="shared" si="1"/>
        <v>90037.65</v>
      </c>
      <c r="K10" s="85">
        <v>78045.23</v>
      </c>
      <c r="L10" s="86">
        <v>6121.4</v>
      </c>
      <c r="M10" s="87">
        <f>2561.26+3309.76</f>
        <v>5871.02</v>
      </c>
      <c r="N10" s="84">
        <v>0</v>
      </c>
      <c r="O10" s="194">
        <f aca="true" t="shared" si="2" ref="O10:O32">P10+Q10</f>
        <v>15.79</v>
      </c>
      <c r="P10" s="195">
        <v>15.79</v>
      </c>
      <c r="Q10" s="196">
        <v>0</v>
      </c>
      <c r="R10" s="192">
        <v>35153</v>
      </c>
    </row>
    <row r="11" spans="1:18" s="33" customFormat="1" ht="18.75" customHeight="1">
      <c r="A11" s="190" t="s">
        <v>137</v>
      </c>
      <c r="B11" s="160" t="s">
        <v>138</v>
      </c>
      <c r="C11" s="191">
        <v>203519.45</v>
      </c>
      <c r="D11" s="192">
        <v>30538</v>
      </c>
      <c r="E11" s="193">
        <v>125</v>
      </c>
      <c r="F11" s="84">
        <f t="shared" si="0"/>
        <v>16175.84</v>
      </c>
      <c r="G11" s="85">
        <v>15771.42</v>
      </c>
      <c r="H11" s="86">
        <v>3.69</v>
      </c>
      <c r="I11" s="87">
        <f>63.14+337.59</f>
        <v>400.72999999999996</v>
      </c>
      <c r="J11" s="84">
        <f t="shared" si="1"/>
        <v>51037.03</v>
      </c>
      <c r="K11" s="85">
        <v>43695.46</v>
      </c>
      <c r="L11" s="86">
        <v>5237.5</v>
      </c>
      <c r="M11" s="87">
        <v>2104.07</v>
      </c>
      <c r="N11" s="84">
        <v>3480.87</v>
      </c>
      <c r="O11" s="194">
        <f t="shared" si="2"/>
        <v>20.47</v>
      </c>
      <c r="P11" s="195">
        <v>18.61</v>
      </c>
      <c r="Q11" s="196">
        <v>1.86</v>
      </c>
      <c r="R11" s="192">
        <v>35520</v>
      </c>
    </row>
    <row r="12" spans="1:18" s="33" customFormat="1" ht="18.75" customHeight="1">
      <c r="A12" s="190" t="s">
        <v>139</v>
      </c>
      <c r="B12" s="160" t="s">
        <v>140</v>
      </c>
      <c r="C12" s="191">
        <v>153908.64</v>
      </c>
      <c r="D12" s="192">
        <v>31731</v>
      </c>
      <c r="E12" s="193">
        <v>174</v>
      </c>
      <c r="F12" s="84">
        <f t="shared" si="0"/>
        <v>37135.53</v>
      </c>
      <c r="G12" s="85">
        <v>24628.26</v>
      </c>
      <c r="H12" s="86">
        <v>2687.02</v>
      </c>
      <c r="I12" s="87">
        <v>9820.25</v>
      </c>
      <c r="J12" s="84">
        <f t="shared" si="1"/>
        <v>54677.979999999996</v>
      </c>
      <c r="K12" s="85">
        <v>47090.09</v>
      </c>
      <c r="L12" s="86">
        <v>7587.89</v>
      </c>
      <c r="M12" s="86">
        <v>0</v>
      </c>
      <c r="N12" s="84">
        <v>0</v>
      </c>
      <c r="O12" s="194">
        <f t="shared" si="2"/>
        <v>14.88</v>
      </c>
      <c r="P12" s="195">
        <v>14.88</v>
      </c>
      <c r="Q12" s="196">
        <v>0</v>
      </c>
      <c r="R12" s="192">
        <v>35885</v>
      </c>
    </row>
    <row r="13" spans="1:18" s="33" customFormat="1" ht="18.75" customHeight="1">
      <c r="A13" s="190" t="s">
        <v>141</v>
      </c>
      <c r="B13" s="160" t="s">
        <v>142</v>
      </c>
      <c r="C13" s="191">
        <v>339311.05</v>
      </c>
      <c r="D13" s="192">
        <v>32247</v>
      </c>
      <c r="E13" s="193">
        <v>425</v>
      </c>
      <c r="F13" s="84">
        <f t="shared" si="0"/>
        <v>54644.780000000006</v>
      </c>
      <c r="G13" s="85">
        <v>50576.44</v>
      </c>
      <c r="H13" s="86">
        <v>2740.04</v>
      </c>
      <c r="I13" s="87">
        <v>1328.3</v>
      </c>
      <c r="J13" s="84">
        <f t="shared" si="1"/>
        <v>99331.19</v>
      </c>
      <c r="K13" s="85">
        <v>89129.26</v>
      </c>
      <c r="L13" s="86">
        <v>10201.93</v>
      </c>
      <c r="M13" s="86">
        <v>0</v>
      </c>
      <c r="N13" s="84">
        <v>0</v>
      </c>
      <c r="O13" s="194">
        <f t="shared" si="2"/>
        <v>15.68</v>
      </c>
      <c r="P13" s="195">
        <v>15.68</v>
      </c>
      <c r="Q13" s="196">
        <v>0</v>
      </c>
      <c r="R13" s="192">
        <v>38442</v>
      </c>
    </row>
    <row r="14" spans="1:18" s="33" customFormat="1" ht="18.75" customHeight="1">
      <c r="A14" s="190" t="s">
        <v>143</v>
      </c>
      <c r="B14" s="198" t="s">
        <v>144</v>
      </c>
      <c r="C14" s="191">
        <v>181607</v>
      </c>
      <c r="D14" s="192">
        <v>28094</v>
      </c>
      <c r="E14" s="193">
        <v>40</v>
      </c>
      <c r="F14" s="84">
        <f t="shared" si="0"/>
        <v>12208</v>
      </c>
      <c r="G14" s="85">
        <v>11531</v>
      </c>
      <c r="H14" s="86">
        <v>0</v>
      </c>
      <c r="I14" s="87">
        <v>677</v>
      </c>
      <c r="J14" s="84">
        <f t="shared" si="1"/>
        <v>57089</v>
      </c>
      <c r="K14" s="85">
        <v>47252</v>
      </c>
      <c r="L14" s="86">
        <v>5417</v>
      </c>
      <c r="M14" s="87">
        <v>4420</v>
      </c>
      <c r="N14" s="84">
        <v>0</v>
      </c>
      <c r="O14" s="194">
        <f t="shared" si="2"/>
        <v>26.49</v>
      </c>
      <c r="P14" s="195">
        <v>26.49</v>
      </c>
      <c r="Q14" s="196">
        <v>0</v>
      </c>
      <c r="R14" s="192">
        <v>29997</v>
      </c>
    </row>
    <row r="15" spans="1:18" s="33" customFormat="1" ht="18.75" customHeight="1">
      <c r="A15" s="190" t="s">
        <v>145</v>
      </c>
      <c r="B15" s="198" t="s">
        <v>146</v>
      </c>
      <c r="C15" s="191">
        <v>44980</v>
      </c>
      <c r="D15" s="192">
        <v>26893</v>
      </c>
      <c r="E15" s="193">
        <v>4</v>
      </c>
      <c r="F15" s="84">
        <f t="shared" si="0"/>
        <v>2014</v>
      </c>
      <c r="G15" s="85">
        <v>2014</v>
      </c>
      <c r="H15" s="86">
        <v>0</v>
      </c>
      <c r="I15" s="87">
        <v>0</v>
      </c>
      <c r="J15" s="84">
        <f t="shared" si="1"/>
        <v>13077</v>
      </c>
      <c r="K15" s="85">
        <v>11431</v>
      </c>
      <c r="L15" s="86">
        <v>1646</v>
      </c>
      <c r="M15" s="86">
        <v>0</v>
      </c>
      <c r="N15" s="84">
        <v>0</v>
      </c>
      <c r="O15" s="194">
        <f t="shared" si="2"/>
        <v>25.75</v>
      </c>
      <c r="P15" s="195">
        <v>25.75</v>
      </c>
      <c r="Q15" s="196">
        <v>0</v>
      </c>
      <c r="R15" s="192">
        <v>28171</v>
      </c>
    </row>
    <row r="16" spans="1:18" s="33" customFormat="1" ht="18.75" customHeight="1">
      <c r="A16" s="190" t="s">
        <v>147</v>
      </c>
      <c r="B16" s="198" t="s">
        <v>148</v>
      </c>
      <c r="C16" s="191">
        <v>69222</v>
      </c>
      <c r="D16" s="192">
        <v>26893</v>
      </c>
      <c r="E16" s="193">
        <v>7</v>
      </c>
      <c r="F16" s="84">
        <f t="shared" si="0"/>
        <v>6717</v>
      </c>
      <c r="G16" s="85">
        <v>5371</v>
      </c>
      <c r="H16" s="86">
        <v>0</v>
      </c>
      <c r="I16" s="87">
        <v>1346</v>
      </c>
      <c r="J16" s="84">
        <f t="shared" si="1"/>
        <v>22207</v>
      </c>
      <c r="K16" s="85">
        <v>18774</v>
      </c>
      <c r="L16" s="86">
        <v>3433</v>
      </c>
      <c r="M16" s="86">
        <v>0</v>
      </c>
      <c r="N16" s="84">
        <v>0</v>
      </c>
      <c r="O16" s="194">
        <f t="shared" si="2"/>
        <v>24.78</v>
      </c>
      <c r="P16" s="195">
        <v>24.78</v>
      </c>
      <c r="Q16" s="196">
        <v>0</v>
      </c>
      <c r="R16" s="192">
        <v>28171</v>
      </c>
    </row>
    <row r="17" spans="1:18" s="33" customFormat="1" ht="13.5">
      <c r="A17" s="190" t="s">
        <v>149</v>
      </c>
      <c r="B17" s="198" t="s">
        <v>150</v>
      </c>
      <c r="C17" s="191">
        <v>1948062</v>
      </c>
      <c r="D17" s="192">
        <v>25242</v>
      </c>
      <c r="E17" s="193">
        <v>363</v>
      </c>
      <c r="F17" s="84">
        <f t="shared" si="0"/>
        <v>207205</v>
      </c>
      <c r="G17" s="85">
        <v>133446</v>
      </c>
      <c r="H17" s="86">
        <v>0</v>
      </c>
      <c r="I17" s="87">
        <v>73759</v>
      </c>
      <c r="J17" s="84">
        <f t="shared" si="1"/>
        <v>700686</v>
      </c>
      <c r="K17" s="85">
        <v>522752</v>
      </c>
      <c r="L17" s="86">
        <v>50421</v>
      </c>
      <c r="M17" s="87">
        <f>10607+101684+15222</f>
        <v>127513</v>
      </c>
      <c r="N17" s="84">
        <v>46871</v>
      </c>
      <c r="O17" s="194">
        <f t="shared" si="2"/>
        <v>31.040000000000003</v>
      </c>
      <c r="P17" s="195">
        <v>28.35</v>
      </c>
      <c r="Q17" s="196">
        <v>2.69</v>
      </c>
      <c r="R17" s="192">
        <v>34222</v>
      </c>
    </row>
    <row r="18" spans="1:18" s="33" customFormat="1" ht="18.75" customHeight="1">
      <c r="A18" s="190" t="s">
        <v>151</v>
      </c>
      <c r="B18" s="198" t="s">
        <v>152</v>
      </c>
      <c r="C18" s="191">
        <v>271606</v>
      </c>
      <c r="D18" s="192">
        <v>26414</v>
      </c>
      <c r="E18" s="193">
        <v>74</v>
      </c>
      <c r="F18" s="84">
        <f t="shared" si="0"/>
        <v>20237</v>
      </c>
      <c r="G18" s="85">
        <v>15482</v>
      </c>
      <c r="H18" s="86">
        <v>0</v>
      </c>
      <c r="I18" s="87">
        <v>4755</v>
      </c>
      <c r="J18" s="84">
        <f t="shared" si="1"/>
        <v>74497</v>
      </c>
      <c r="K18" s="85">
        <v>64142</v>
      </c>
      <c r="L18" s="86">
        <v>8248</v>
      </c>
      <c r="M18" s="87">
        <f>1658+449</f>
        <v>2107</v>
      </c>
      <c r="N18" s="84">
        <v>11299</v>
      </c>
      <c r="O18" s="194">
        <f t="shared" si="2"/>
        <v>26.08</v>
      </c>
      <c r="P18" s="195">
        <v>21.59</v>
      </c>
      <c r="Q18" s="196">
        <v>4.49</v>
      </c>
      <c r="R18" s="192">
        <v>32899</v>
      </c>
    </row>
    <row r="19" spans="1:18" s="33" customFormat="1" ht="18.75" customHeight="1">
      <c r="A19" s="199" t="s">
        <v>153</v>
      </c>
      <c r="B19" s="198" t="s">
        <v>154</v>
      </c>
      <c r="C19" s="191">
        <v>2020039</v>
      </c>
      <c r="D19" s="192">
        <v>26852</v>
      </c>
      <c r="E19" s="193">
        <v>528</v>
      </c>
      <c r="F19" s="84">
        <f t="shared" si="0"/>
        <v>259580</v>
      </c>
      <c r="G19" s="85">
        <v>134612</v>
      </c>
      <c r="H19" s="86">
        <v>0</v>
      </c>
      <c r="I19" s="87">
        <v>124968</v>
      </c>
      <c r="J19" s="84">
        <f t="shared" si="1"/>
        <v>745507</v>
      </c>
      <c r="K19" s="85">
        <v>501261</v>
      </c>
      <c r="L19" s="86">
        <v>72180</v>
      </c>
      <c r="M19" s="87">
        <f>22245+147162+2659</f>
        <v>172066</v>
      </c>
      <c r="N19" s="84">
        <v>21752</v>
      </c>
      <c r="O19" s="194">
        <f t="shared" si="2"/>
        <v>28.84</v>
      </c>
      <c r="P19" s="195">
        <v>27.6</v>
      </c>
      <c r="Q19" s="196">
        <v>1.24</v>
      </c>
      <c r="R19" s="192">
        <v>35230</v>
      </c>
    </row>
    <row r="20" spans="1:18" s="33" customFormat="1" ht="18.75" customHeight="1">
      <c r="A20" s="190" t="s">
        <v>155</v>
      </c>
      <c r="B20" s="198" t="s">
        <v>156</v>
      </c>
      <c r="C20" s="191">
        <v>224922.63</v>
      </c>
      <c r="D20" s="192">
        <v>35048</v>
      </c>
      <c r="E20" s="193">
        <v>61</v>
      </c>
      <c r="F20" s="84">
        <f t="shared" si="0"/>
        <v>105629.73999999999</v>
      </c>
      <c r="G20" s="85">
        <v>5229.2</v>
      </c>
      <c r="H20" s="86">
        <v>100400.54</v>
      </c>
      <c r="I20" s="86">
        <v>0</v>
      </c>
      <c r="J20" s="84">
        <f t="shared" si="1"/>
        <v>140609.08000000002</v>
      </c>
      <c r="K20" s="85">
        <v>32708.48</v>
      </c>
      <c r="L20" s="86">
        <v>107900.6</v>
      </c>
      <c r="M20" s="86">
        <v>0</v>
      </c>
      <c r="N20" s="84">
        <v>7000</v>
      </c>
      <c r="O20" s="194">
        <f t="shared" si="2"/>
        <v>36</v>
      </c>
      <c r="P20" s="195">
        <v>30.1</v>
      </c>
      <c r="Q20" s="196">
        <v>5.9</v>
      </c>
      <c r="R20" s="192">
        <v>37711</v>
      </c>
    </row>
    <row r="21" spans="1:18" s="33" customFormat="1" ht="18.75" customHeight="1">
      <c r="A21" s="190" t="s">
        <v>157</v>
      </c>
      <c r="B21" s="198" t="s">
        <v>158</v>
      </c>
      <c r="C21" s="191">
        <v>1741657</v>
      </c>
      <c r="D21" s="192">
        <v>32233</v>
      </c>
      <c r="E21" s="193">
        <v>766</v>
      </c>
      <c r="F21" s="84">
        <f t="shared" si="0"/>
        <v>103622</v>
      </c>
      <c r="G21" s="85">
        <v>96746</v>
      </c>
      <c r="H21" s="86">
        <v>0</v>
      </c>
      <c r="I21" s="87">
        <v>6876</v>
      </c>
      <c r="J21" s="84">
        <f t="shared" si="1"/>
        <v>596509</v>
      </c>
      <c r="K21" s="85">
        <v>239029</v>
      </c>
      <c r="L21" s="86">
        <v>162700</v>
      </c>
      <c r="M21" s="87">
        <f>194483+297</f>
        <v>194780</v>
      </c>
      <c r="N21" s="84">
        <v>292637</v>
      </c>
      <c r="O21" s="194">
        <f t="shared" si="2"/>
        <v>47.96</v>
      </c>
      <c r="P21" s="195">
        <v>30.09</v>
      </c>
      <c r="Q21" s="196">
        <v>17.87</v>
      </c>
      <c r="R21" s="192">
        <v>38077</v>
      </c>
    </row>
    <row r="22" spans="1:18" s="33" customFormat="1" ht="18.75" customHeight="1">
      <c r="A22" s="190" t="s">
        <v>159</v>
      </c>
      <c r="B22" s="198" t="s">
        <v>160</v>
      </c>
      <c r="C22" s="191">
        <v>87581</v>
      </c>
      <c r="D22" s="192">
        <v>35529</v>
      </c>
      <c r="E22" s="193">
        <v>346</v>
      </c>
      <c r="F22" s="84">
        <f t="shared" si="0"/>
        <v>19493.32</v>
      </c>
      <c r="G22" s="85">
        <v>19493.32</v>
      </c>
      <c r="H22" s="86">
        <v>0</v>
      </c>
      <c r="I22" s="86">
        <v>0</v>
      </c>
      <c r="J22" s="84">
        <f t="shared" si="1"/>
        <v>42802.81</v>
      </c>
      <c r="K22" s="85">
        <v>41758.52</v>
      </c>
      <c r="L22" s="86">
        <v>1044.29</v>
      </c>
      <c r="M22" s="86">
        <v>0</v>
      </c>
      <c r="N22" s="84">
        <v>600</v>
      </c>
      <c r="O22" s="194">
        <f t="shared" si="2"/>
        <v>35.1</v>
      </c>
      <c r="P22" s="195">
        <v>34.2</v>
      </c>
      <c r="Q22" s="196">
        <v>0.9</v>
      </c>
      <c r="R22" s="192">
        <v>40630</v>
      </c>
    </row>
    <row r="23" spans="1:18" s="33" customFormat="1" ht="18.75" customHeight="1">
      <c r="A23" s="199" t="s">
        <v>161</v>
      </c>
      <c r="B23" s="198" t="s">
        <v>162</v>
      </c>
      <c r="C23" s="191">
        <v>311605.39</v>
      </c>
      <c r="D23" s="192">
        <v>35612</v>
      </c>
      <c r="E23" s="193">
        <v>72</v>
      </c>
      <c r="F23" s="84">
        <f t="shared" si="0"/>
        <v>10360.43</v>
      </c>
      <c r="G23" s="85">
        <v>10360.43</v>
      </c>
      <c r="H23" s="86">
        <v>0</v>
      </c>
      <c r="I23" s="86">
        <v>0</v>
      </c>
      <c r="J23" s="84">
        <f t="shared" si="1"/>
        <v>65409.950000000004</v>
      </c>
      <c r="K23" s="85">
        <v>55911.48</v>
      </c>
      <c r="L23" s="86">
        <v>9498.47</v>
      </c>
      <c r="M23" s="86">
        <v>0</v>
      </c>
      <c r="N23" s="84">
        <v>21000.03</v>
      </c>
      <c r="O23" s="194">
        <f t="shared" si="2"/>
        <v>25.25</v>
      </c>
      <c r="P23" s="195">
        <v>18.27</v>
      </c>
      <c r="Q23" s="196">
        <v>6.98</v>
      </c>
      <c r="R23" s="192">
        <v>38201</v>
      </c>
    </row>
    <row r="24" spans="1:18" ht="18.75" customHeight="1">
      <c r="A24" s="190" t="s">
        <v>163</v>
      </c>
      <c r="B24" s="160" t="s">
        <v>164</v>
      </c>
      <c r="C24" s="191">
        <v>75360.63</v>
      </c>
      <c r="D24" s="192">
        <v>35842</v>
      </c>
      <c r="E24" s="193">
        <v>207</v>
      </c>
      <c r="F24" s="84">
        <f t="shared" si="0"/>
        <v>6622.73</v>
      </c>
      <c r="G24" s="85">
        <v>6220.82</v>
      </c>
      <c r="H24" s="86">
        <v>0</v>
      </c>
      <c r="I24" s="87">
        <v>401.91</v>
      </c>
      <c r="J24" s="84">
        <f t="shared" si="1"/>
        <v>19707.95</v>
      </c>
      <c r="K24" s="85">
        <v>19707.95</v>
      </c>
      <c r="L24" s="86">
        <v>0</v>
      </c>
      <c r="M24" s="86">
        <v>0</v>
      </c>
      <c r="N24" s="84">
        <v>0</v>
      </c>
      <c r="O24" s="194">
        <f t="shared" si="2"/>
        <v>19.04</v>
      </c>
      <c r="P24" s="195">
        <v>19.04</v>
      </c>
      <c r="Q24" s="196">
        <v>0</v>
      </c>
      <c r="R24" s="192">
        <v>42305</v>
      </c>
    </row>
    <row r="25" spans="1:18" ht="18.75" customHeight="1">
      <c r="A25" s="199" t="s">
        <v>165</v>
      </c>
      <c r="B25" s="160" t="s">
        <v>166</v>
      </c>
      <c r="C25" s="191">
        <v>307086</v>
      </c>
      <c r="D25" s="192">
        <v>34765</v>
      </c>
      <c r="E25" s="193">
        <v>1463</v>
      </c>
      <c r="F25" s="84">
        <f t="shared" si="0"/>
        <v>32081.26</v>
      </c>
      <c r="G25" s="85">
        <v>29233.76</v>
      </c>
      <c r="H25" s="86">
        <v>0</v>
      </c>
      <c r="I25" s="87">
        <v>2847.5</v>
      </c>
      <c r="J25" s="84">
        <f t="shared" si="1"/>
        <v>115916.62</v>
      </c>
      <c r="K25" s="85">
        <v>111276.45</v>
      </c>
      <c r="L25" s="86">
        <v>4640.17</v>
      </c>
      <c r="M25" s="86">
        <v>0</v>
      </c>
      <c r="N25" s="84">
        <v>32370</v>
      </c>
      <c r="O25" s="194">
        <f t="shared" si="2"/>
        <v>42.26</v>
      </c>
      <c r="P25" s="195">
        <v>30.49</v>
      </c>
      <c r="Q25" s="196">
        <v>11.77</v>
      </c>
      <c r="R25" s="192">
        <v>42307</v>
      </c>
    </row>
    <row r="26" spans="1:18" ht="18.75" customHeight="1">
      <c r="A26" s="190" t="s">
        <v>167</v>
      </c>
      <c r="B26" s="160" t="s">
        <v>168</v>
      </c>
      <c r="C26" s="191">
        <v>230009.11</v>
      </c>
      <c r="D26" s="192">
        <v>38793</v>
      </c>
      <c r="E26" s="193">
        <v>109</v>
      </c>
      <c r="F26" s="84">
        <f t="shared" si="0"/>
        <v>86552.57</v>
      </c>
      <c r="G26" s="85">
        <v>86389</v>
      </c>
      <c r="H26" s="86">
        <v>0</v>
      </c>
      <c r="I26" s="87">
        <v>163.57</v>
      </c>
      <c r="J26" s="84">
        <f t="shared" si="1"/>
        <v>89919.72</v>
      </c>
      <c r="K26" s="85">
        <v>89756.7</v>
      </c>
      <c r="L26" s="86">
        <v>0</v>
      </c>
      <c r="M26" s="87">
        <v>163.02</v>
      </c>
      <c r="N26" s="84">
        <v>0</v>
      </c>
      <c r="O26" s="194">
        <f t="shared" si="2"/>
        <v>2.35</v>
      </c>
      <c r="P26" s="195">
        <v>2.35</v>
      </c>
      <c r="Q26" s="196">
        <v>0</v>
      </c>
      <c r="R26" s="192">
        <v>42390</v>
      </c>
    </row>
    <row r="27" spans="1:18" s="33" customFormat="1" ht="18.75" customHeight="1">
      <c r="A27" s="190" t="s">
        <v>169</v>
      </c>
      <c r="B27" s="160" t="s">
        <v>170</v>
      </c>
      <c r="C27" s="191">
        <v>544376.51</v>
      </c>
      <c r="D27" s="192">
        <v>33373</v>
      </c>
      <c r="E27" s="193">
        <v>514</v>
      </c>
      <c r="F27" s="84">
        <f t="shared" si="0"/>
        <v>45869.89000000001</v>
      </c>
      <c r="G27" s="85">
        <v>29933.27</v>
      </c>
      <c r="H27" s="86">
        <v>3543</v>
      </c>
      <c r="I27" s="87">
        <f>6105+4731.84+1556.78</f>
        <v>12393.62</v>
      </c>
      <c r="J27" s="84">
        <f t="shared" si="1"/>
        <v>148160.37000000002</v>
      </c>
      <c r="K27" s="85">
        <v>131829.07</v>
      </c>
      <c r="L27" s="86">
        <v>10225.95</v>
      </c>
      <c r="M27" s="87">
        <v>6105.35</v>
      </c>
      <c r="N27" s="84">
        <v>1000</v>
      </c>
      <c r="O27" s="194">
        <f t="shared" si="2"/>
        <v>20.72</v>
      </c>
      <c r="P27" s="195">
        <v>20.52</v>
      </c>
      <c r="Q27" s="196">
        <v>0.2</v>
      </c>
      <c r="R27" s="192">
        <v>42804</v>
      </c>
    </row>
    <row r="28" spans="1:18" ht="18.75" customHeight="1">
      <c r="A28" s="190" t="s">
        <v>171</v>
      </c>
      <c r="B28" s="198" t="s">
        <v>140</v>
      </c>
      <c r="C28" s="191">
        <v>193488.25</v>
      </c>
      <c r="D28" s="192">
        <v>34843</v>
      </c>
      <c r="E28" s="193">
        <v>303</v>
      </c>
      <c r="F28" s="84">
        <f t="shared" si="0"/>
        <v>39155.71</v>
      </c>
      <c r="G28" s="85">
        <v>33382.76</v>
      </c>
      <c r="H28" s="86">
        <v>0</v>
      </c>
      <c r="I28" s="87">
        <f>3941+1831.95</f>
        <v>5772.95</v>
      </c>
      <c r="J28" s="84">
        <f t="shared" si="1"/>
        <v>61795.25</v>
      </c>
      <c r="K28" s="85">
        <v>55695.22</v>
      </c>
      <c r="L28" s="86">
        <v>6100.03</v>
      </c>
      <c r="M28" s="200">
        <v>0</v>
      </c>
      <c r="N28" s="201">
        <v>0</v>
      </c>
      <c r="O28" s="194">
        <f t="shared" si="2"/>
        <v>14.67</v>
      </c>
      <c r="P28" s="195">
        <v>14.67</v>
      </c>
      <c r="Q28" s="196">
        <v>0</v>
      </c>
      <c r="R28" s="192">
        <v>43186</v>
      </c>
    </row>
    <row r="29" spans="1:18" s="33" customFormat="1" ht="18.75" customHeight="1">
      <c r="A29" s="199" t="s">
        <v>172</v>
      </c>
      <c r="B29" s="160" t="s">
        <v>173</v>
      </c>
      <c r="C29" s="191">
        <v>910741.44</v>
      </c>
      <c r="D29" s="192">
        <v>35751</v>
      </c>
      <c r="E29" s="202">
        <v>566</v>
      </c>
      <c r="F29" s="84">
        <f t="shared" si="0"/>
        <v>34912.54</v>
      </c>
      <c r="G29" s="85">
        <v>34695.88</v>
      </c>
      <c r="H29" s="86">
        <v>0</v>
      </c>
      <c r="I29" s="87">
        <v>216.66</v>
      </c>
      <c r="J29" s="84">
        <f t="shared" si="1"/>
        <v>195897.60000000003</v>
      </c>
      <c r="K29" s="85">
        <v>158661.89</v>
      </c>
      <c r="L29" s="86">
        <v>36800.95</v>
      </c>
      <c r="M29" s="87">
        <v>434.76</v>
      </c>
      <c r="N29" s="84">
        <v>72358</v>
      </c>
      <c r="O29" s="194">
        <f t="shared" si="2"/>
        <v>26.64</v>
      </c>
      <c r="P29" s="195">
        <v>18.38</v>
      </c>
      <c r="Q29" s="196">
        <v>8.26</v>
      </c>
      <c r="R29" s="192">
        <v>43644</v>
      </c>
    </row>
    <row r="30" spans="1:18" s="33" customFormat="1" ht="18.75" customHeight="1">
      <c r="A30" s="199" t="s">
        <v>174</v>
      </c>
      <c r="B30" s="160" t="s">
        <v>175</v>
      </c>
      <c r="C30" s="191">
        <v>851869.08</v>
      </c>
      <c r="D30" s="192">
        <v>36244</v>
      </c>
      <c r="E30" s="193">
        <v>382</v>
      </c>
      <c r="F30" s="84">
        <f t="shared" si="0"/>
        <v>250219.26</v>
      </c>
      <c r="G30" s="85">
        <v>74853.08</v>
      </c>
      <c r="H30" s="86">
        <v>163384.49</v>
      </c>
      <c r="I30" s="87">
        <v>11981.69</v>
      </c>
      <c r="J30" s="84">
        <f t="shared" si="1"/>
        <v>307806.38</v>
      </c>
      <c r="K30" s="85">
        <v>132262.49</v>
      </c>
      <c r="L30" s="86">
        <v>163346.39</v>
      </c>
      <c r="M30" s="87">
        <v>12197.5</v>
      </c>
      <c r="N30" s="84">
        <v>24884.79</v>
      </c>
      <c r="O30" s="194">
        <f t="shared" si="2"/>
        <v>13.71</v>
      </c>
      <c r="P30" s="195">
        <v>9.57</v>
      </c>
      <c r="Q30" s="196">
        <v>4.14</v>
      </c>
      <c r="R30" s="192">
        <v>43707</v>
      </c>
    </row>
    <row r="31" spans="1:18" s="33" customFormat="1" ht="18.75" customHeight="1">
      <c r="A31" s="190" t="s">
        <v>176</v>
      </c>
      <c r="B31" s="160" t="s">
        <v>177</v>
      </c>
      <c r="C31" s="191">
        <v>690295.17</v>
      </c>
      <c r="D31" s="192">
        <v>35884</v>
      </c>
      <c r="E31" s="193">
        <v>1313</v>
      </c>
      <c r="F31" s="84">
        <f t="shared" si="0"/>
        <v>89003.44</v>
      </c>
      <c r="G31" s="85">
        <v>63643.36</v>
      </c>
      <c r="H31" s="86">
        <v>4729.39</v>
      </c>
      <c r="I31" s="87">
        <f>5693.87+14597.82+339</f>
        <v>20630.69</v>
      </c>
      <c r="J31" s="84">
        <f t="shared" si="1"/>
        <v>205240.64</v>
      </c>
      <c r="K31" s="85">
        <v>182977.73</v>
      </c>
      <c r="L31" s="86">
        <v>16569.04</v>
      </c>
      <c r="M31" s="87">
        <v>5693.87</v>
      </c>
      <c r="N31" s="84">
        <v>0</v>
      </c>
      <c r="O31" s="194">
        <f t="shared" si="2"/>
        <v>19.33</v>
      </c>
      <c r="P31" s="195">
        <v>19.33</v>
      </c>
      <c r="Q31" s="196">
        <v>0</v>
      </c>
      <c r="R31" s="199" t="s">
        <v>178</v>
      </c>
    </row>
    <row r="32" spans="1:18" s="33" customFormat="1" ht="18.75" customHeight="1">
      <c r="A32" s="203" t="s">
        <v>179</v>
      </c>
      <c r="B32" s="204" t="s">
        <v>180</v>
      </c>
      <c r="C32" s="205">
        <v>303717.01</v>
      </c>
      <c r="D32" s="206">
        <v>34526</v>
      </c>
      <c r="E32" s="207">
        <v>452</v>
      </c>
      <c r="F32" s="208">
        <f t="shared" si="0"/>
        <v>45810.08</v>
      </c>
      <c r="G32" s="209">
        <v>23813.88</v>
      </c>
      <c r="H32" s="210">
        <v>991</v>
      </c>
      <c r="I32" s="211">
        <v>21005.2</v>
      </c>
      <c r="J32" s="208">
        <f t="shared" si="1"/>
        <v>95056.73000000001</v>
      </c>
      <c r="K32" s="209">
        <v>85941.05</v>
      </c>
      <c r="L32" s="210">
        <v>9115.68</v>
      </c>
      <c r="M32" s="212">
        <v>0</v>
      </c>
      <c r="N32" s="213">
        <v>0</v>
      </c>
      <c r="O32" s="214">
        <f t="shared" si="2"/>
        <v>19.09</v>
      </c>
      <c r="P32" s="215">
        <v>19.09</v>
      </c>
      <c r="Q32" s="216">
        <v>0</v>
      </c>
      <c r="R32" s="206">
        <v>43889</v>
      </c>
    </row>
    <row r="33" spans="1:18" ht="18.75" customHeight="1">
      <c r="A33" s="218" t="s">
        <v>182</v>
      </c>
      <c r="B33" s="219" t="s">
        <v>183</v>
      </c>
      <c r="C33" s="220">
        <v>101321.4</v>
      </c>
      <c r="D33" s="206">
        <v>44384</v>
      </c>
      <c r="E33" s="221">
        <v>728</v>
      </c>
      <c r="F33" s="208">
        <f t="shared" si="0"/>
        <v>38286.65</v>
      </c>
      <c r="G33" s="209">
        <v>38286.65</v>
      </c>
      <c r="H33" s="210">
        <v>0</v>
      </c>
      <c r="I33" s="211">
        <v>0</v>
      </c>
      <c r="J33" s="208">
        <f>K33+L33+M33</f>
        <v>38286.65</v>
      </c>
      <c r="K33" s="209">
        <v>38286.65</v>
      </c>
      <c r="L33" s="210">
        <v>0</v>
      </c>
      <c r="M33" s="212">
        <v>0</v>
      </c>
      <c r="N33" s="213">
        <v>0</v>
      </c>
      <c r="O33" s="214">
        <f>P33+Q33</f>
        <v>0</v>
      </c>
      <c r="P33" s="215">
        <v>0</v>
      </c>
      <c r="Q33" s="216">
        <v>0</v>
      </c>
      <c r="R33" s="217" t="s">
        <v>181</v>
      </c>
    </row>
    <row r="34" ht="18.75" customHeight="1"/>
    <row r="35" ht="18.75" customHeight="1"/>
    <row r="36" ht="18.75" customHeight="1"/>
    <row r="37" ht="18.75" customHeight="1"/>
    <row r="45" ht="13.5" customHeight="1"/>
  </sheetData>
  <sheetProtection selectLockedCells="1" selectUnlockedCells="1"/>
  <printOptions/>
  <pageMargins left="0.5118055555555555" right="0.5118055555555555" top="0.7479166666666667" bottom="0.5513888888888889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中島　泉</dc:creator>
  <cp:keywords/>
  <dc:description/>
  <cp:lastModifiedBy>yasumatsu</cp:lastModifiedBy>
  <dcterms:created xsi:type="dcterms:W3CDTF">2024-03-22T07:26:21Z</dcterms:created>
  <dcterms:modified xsi:type="dcterms:W3CDTF">2024-03-24T23:45:40Z</dcterms:modified>
  <cp:category/>
  <cp:version/>
  <cp:contentType/>
  <cp:contentStatus/>
</cp:coreProperties>
</file>